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y\Documents\Nederland Fire's Documents\Kathy\Board Meeting\2021 Board Meetings\"/>
    </mc:Choice>
  </mc:AlternateContent>
  <xr:revisionPtr revIDLastSave="0" documentId="13_ncr:1_{11AC764D-C90D-47A4-B2AF-EE7F6A21DB9A}" xr6:coauthVersionLast="47" xr6:coauthVersionMax="47" xr10:uidLastSave="{00000000-0000-0000-0000-000000000000}"/>
  <bookViews>
    <workbookView xWindow="32775" yWindow="465" windowWidth="12990" windowHeight="14565" firstSheet="4" activeTab="6" xr2:uid="{86ED2E99-E2DE-477D-92A9-DC5E6E41748D}"/>
  </bookViews>
  <sheets>
    <sheet name="check register" sheetId="3" r:id="rId1"/>
    <sheet name="Fund Balance Worksheet" sheetId="1" r:id="rId2"/>
    <sheet name="Quickbooks Bal Sheet" sheetId="2" r:id="rId3"/>
    <sheet name="Nov Balance Sheet" sheetId="4" r:id="rId4"/>
    <sheet name="Nov I&amp;E" sheetId="5" r:id="rId5"/>
    <sheet name="Jan-Nov I&amp;E" sheetId="6" r:id="rId6"/>
    <sheet name="BVA" sheetId="7" r:id="rId7"/>
  </sheets>
  <definedNames>
    <definedName name="_xlnm.Print_Titles" localSheetId="6">BVA!$A:$I,BVA!$1:$2</definedName>
    <definedName name="_xlnm.Print_Titles" localSheetId="0">'check register'!$A:$A,'check register'!$1:$1</definedName>
    <definedName name="_xlnm.Print_Titles" localSheetId="5">'Jan-Nov I&amp;E'!$A:$I,'Jan-Nov I&amp;E'!$1:$2</definedName>
    <definedName name="_xlnm.Print_Titles" localSheetId="3">'Nov Balance Sheet'!$A:$F,'Nov Balance Sheet'!$1:$1</definedName>
    <definedName name="_xlnm.Print_Titles" localSheetId="4">'Nov I&amp;E'!$A:$I,'Nov I&amp;E'!$1:$2</definedName>
    <definedName name="QB_COLUMN_1" localSheetId="0" hidden="1">'check register'!$B$1</definedName>
    <definedName name="QB_COLUMN_22100" localSheetId="5" hidden="1">'Jan-Nov I&amp;E'!$J$1</definedName>
    <definedName name="QB_COLUMN_22100" localSheetId="4" hidden="1">'Nov I&amp;E'!$J$1</definedName>
    <definedName name="QB_COLUMN_29" localSheetId="3" hidden="1">'Nov Balance Sheet'!$G$1</definedName>
    <definedName name="QB_COLUMN_3" localSheetId="0" hidden="1">'check register'!$D$1</definedName>
    <definedName name="QB_COLUMN_30" localSheetId="0" hidden="1">'check register'!$N$1</definedName>
    <definedName name="QB_COLUMN_4" localSheetId="0" hidden="1">'check register'!$F$1</definedName>
    <definedName name="QB_COLUMN_423010" localSheetId="5" hidden="1">'Jan-Nov I&amp;E'!$R$1</definedName>
    <definedName name="QB_COLUMN_423010" localSheetId="4" hidden="1">'Nov I&amp;E'!$N$1</definedName>
    <definedName name="QB_COLUMN_452110" localSheetId="5" hidden="1">'Jan-Nov I&amp;E'!$N$1</definedName>
    <definedName name="QB_COLUMN_5" localSheetId="0" hidden="1">'check register'!$H$1</definedName>
    <definedName name="QB_COLUMN_59200" localSheetId="6" hidden="1">BVA!$J$2</definedName>
    <definedName name="QB_COLUMN_59202" localSheetId="5" hidden="1">'Jan-Nov I&amp;E'!$J$2</definedName>
    <definedName name="QB_COLUMN_59202" localSheetId="4" hidden="1">'Nov I&amp;E'!$J$2</definedName>
    <definedName name="QB_COLUMN_59209" localSheetId="5" hidden="1">'Jan-Nov I&amp;E'!$R$2</definedName>
    <definedName name="QB_COLUMN_59300" localSheetId="5" hidden="1">'Jan-Nov I&amp;E'!$Z$2</definedName>
    <definedName name="QB_COLUMN_59300" localSheetId="4" hidden="1">'Nov I&amp;E'!$R$2</definedName>
    <definedName name="QB_COLUMN_63620" localSheetId="6" hidden="1">BVA!$N$2</definedName>
    <definedName name="QB_COLUMN_63620" localSheetId="5" hidden="1">'Jan-Nov I&amp;E'!$AD$2</definedName>
    <definedName name="QB_COLUMN_63620" localSheetId="4" hidden="1">'Nov I&amp;E'!$V$2</definedName>
    <definedName name="QB_COLUMN_63622" localSheetId="5" hidden="1">'Jan-Nov I&amp;E'!$N$2</definedName>
    <definedName name="QB_COLUMN_63622" localSheetId="4" hidden="1">'Nov I&amp;E'!$N$2</definedName>
    <definedName name="QB_COLUMN_63629" localSheetId="5" hidden="1">'Jan-Nov I&amp;E'!$V$2</definedName>
    <definedName name="QB_COLUMN_64430" localSheetId="6" hidden="1">BVA!$P$2</definedName>
    <definedName name="QB_COLUMN_64430" localSheetId="5" hidden="1">'Jan-Nov I&amp;E'!$AF$2</definedName>
    <definedName name="QB_COLUMN_64430" localSheetId="4" hidden="1">'Nov I&amp;E'!$X$2</definedName>
    <definedName name="QB_COLUMN_64432" localSheetId="5" hidden="1">'Jan-Nov I&amp;E'!$P$2</definedName>
    <definedName name="QB_COLUMN_64432" localSheetId="4" hidden="1">'Nov I&amp;E'!$P$2</definedName>
    <definedName name="QB_COLUMN_64439" localSheetId="5" hidden="1">'Jan-Nov I&amp;E'!$X$2</definedName>
    <definedName name="QB_COLUMN_7" localSheetId="0" hidden="1">'check register'!$J$1</definedName>
    <definedName name="QB_COLUMN_76210" localSheetId="6" hidden="1">BVA!$L$2</definedName>
    <definedName name="QB_COLUMN_76212" localSheetId="5" hidden="1">'Jan-Nov I&amp;E'!$L$2</definedName>
    <definedName name="QB_COLUMN_76212" localSheetId="4" hidden="1">'Nov I&amp;E'!$L$2</definedName>
    <definedName name="QB_COLUMN_76219" localSheetId="5" hidden="1">'Jan-Nov I&amp;E'!$T$2</definedName>
    <definedName name="QB_COLUMN_76310" localSheetId="5" hidden="1">'Jan-Nov I&amp;E'!$AB$2</definedName>
    <definedName name="QB_COLUMN_76310" localSheetId="4" hidden="1">'Nov I&amp;E'!$T$2</definedName>
    <definedName name="QB_COLUMN_8" localSheetId="0" hidden="1">'check register'!$L$1</definedName>
    <definedName name="QB_DATA_0" localSheetId="6" hidden="1">BVA!$5:$5,BVA!$6:$6,BVA!$7:$7,BVA!$9:$9,BVA!$10:$10,BVA!$11:$11,BVA!$12:$12,BVA!$13:$13,BVA!$14:$14,BVA!$15:$15,BVA!$16:$16,BVA!$17:$17,BVA!$18:$18,BVA!$19:$19,BVA!$20:$20,BVA!$21:$21</definedName>
    <definedName name="QB_DATA_0" localSheetId="0" hidden="1">'check register'!$3:$3,'check register'!$4:$4,'check register'!$5:$5,'check register'!$6:$6,'check register'!$7:$7,'check register'!$8:$8,'check register'!$9:$9,'check register'!$10:$10,'check register'!$11:$11,'check register'!$12:$12,'check register'!$13:$13,'check register'!$14:$14,'check register'!$15:$15,'check register'!$16:$16,'check register'!$17:$17,'check register'!$18:$18</definedName>
    <definedName name="QB_DATA_0" localSheetId="5" hidden="1">'Jan-Nov I&amp;E'!$5:$5,'Jan-Nov I&amp;E'!$6:$6,'Jan-Nov I&amp;E'!$7:$7,'Jan-Nov I&amp;E'!$9:$9,'Jan-Nov I&amp;E'!$10:$10,'Jan-Nov I&amp;E'!$11:$11,'Jan-Nov I&amp;E'!$12:$12,'Jan-Nov I&amp;E'!$13:$13,'Jan-Nov I&amp;E'!$14:$14,'Jan-Nov I&amp;E'!$15:$15,'Jan-Nov I&amp;E'!$16:$16,'Jan-Nov I&amp;E'!$17:$17,'Jan-Nov I&amp;E'!$18:$18,'Jan-Nov I&amp;E'!$19:$19,'Jan-Nov I&amp;E'!$20:$20,'Jan-Nov I&amp;E'!$21:$21</definedName>
    <definedName name="QB_DATA_0" localSheetId="3" hidden="1">'Nov Balance Sheet'!$6:$6,'Nov Balance Sheet'!$7:$7,'Nov Balance Sheet'!$8:$8,'Nov Balance Sheet'!$12:$12,'Nov Balance Sheet'!$13:$13,'Nov Balance Sheet'!$14:$14,'Nov Balance Sheet'!$18:$18,'Nov Balance Sheet'!$19:$19,'Nov Balance Sheet'!$20:$20,'Nov Balance Sheet'!$21:$21,'Nov Balance Sheet'!$22:$22,'Nov Balance Sheet'!$23:$23,'Nov Balance Sheet'!$24:$24,'Nov Balance Sheet'!$25:$25,'Nov Balance Sheet'!$26:$26,'Nov Balance Sheet'!$33:$33</definedName>
    <definedName name="QB_DATA_0" localSheetId="4" hidden="1">'Nov I&amp;E'!$5:$5,'Nov I&amp;E'!$6:$6,'Nov I&amp;E'!$8:$8,'Nov I&amp;E'!$9:$9,'Nov I&amp;E'!$10:$10,'Nov I&amp;E'!$11:$11,'Nov I&amp;E'!$12:$12,'Nov I&amp;E'!$13:$13,'Nov I&amp;E'!$14:$14,'Nov I&amp;E'!$20:$20,'Nov I&amp;E'!$22:$22,'Nov I&amp;E'!$23:$23,'Nov I&amp;E'!$26:$26,'Nov I&amp;E'!$27:$27,'Nov I&amp;E'!$28:$28,'Nov I&amp;E'!$29:$29</definedName>
    <definedName name="QB_DATA_1" localSheetId="6" hidden="1">BVA!$28:$28,BVA!$29:$29,BVA!$32:$32,BVA!$33:$33,BVA!$34:$34,BVA!$37:$37,BVA!$38:$38,BVA!$39:$39,BVA!$40:$40,BVA!$41:$41,BVA!$43:$43,BVA!$45:$45,BVA!$46:$46,BVA!$47:$47,BVA!$48:$48,BVA!$50:$50</definedName>
    <definedName name="QB_DATA_1" localSheetId="0" hidden="1">'check register'!$19:$19,'check register'!$20:$20,'check register'!$21:$21,'check register'!$22:$22,'check register'!$23:$23,'check register'!$24:$24,'check register'!$25:$25,'check register'!$26:$26,'check register'!$27:$27,'check register'!$28:$28,'check register'!$29:$29,'check register'!$30:$30,'check register'!$31:$31,'check register'!$32:$32,'check register'!$33:$33,'check register'!$34:$34</definedName>
    <definedName name="QB_DATA_1" localSheetId="5" hidden="1">'Jan-Nov I&amp;E'!$28:$28,'Jan-Nov I&amp;E'!$29:$29,'Jan-Nov I&amp;E'!$32:$32,'Jan-Nov I&amp;E'!$33:$33,'Jan-Nov I&amp;E'!$34:$34,'Jan-Nov I&amp;E'!$37:$37,'Jan-Nov I&amp;E'!$38:$38,'Jan-Nov I&amp;E'!$39:$39,'Jan-Nov I&amp;E'!$40:$40,'Jan-Nov I&amp;E'!$41:$41,'Jan-Nov I&amp;E'!$43:$43,'Jan-Nov I&amp;E'!$45:$45,'Jan-Nov I&amp;E'!$46:$46,'Jan-Nov I&amp;E'!$47:$47,'Jan-Nov I&amp;E'!$48:$48,'Jan-Nov I&amp;E'!$50:$50</definedName>
    <definedName name="QB_DATA_1" localSheetId="3" hidden="1">'Nov Balance Sheet'!$36:$36,'Nov Balance Sheet'!$37:$37,'Nov Balance Sheet'!$40:$40,'Nov Balance Sheet'!$42:$42,'Nov Balance Sheet'!$45:$45,'Nov Balance Sheet'!$46:$46,'Nov Balance Sheet'!$47:$47,'Nov Balance Sheet'!$48:$48,'Nov Balance Sheet'!$51:$51,'Nov Balance Sheet'!$57:$57,'Nov Balance Sheet'!$59:$59,'Nov Balance Sheet'!$60:$60,'Nov Balance Sheet'!$61:$61,'Nov Balance Sheet'!$62:$62,'Nov Balance Sheet'!$63:$63,'Nov Balance Sheet'!$64:$64</definedName>
    <definedName name="QB_DATA_1" localSheetId="4" hidden="1">'Nov I&amp;E'!$30:$30,'Nov I&amp;E'!$32:$32,'Nov I&amp;E'!$34:$34,'Nov I&amp;E'!$35:$35,'Nov I&amp;E'!$36:$36,'Nov I&amp;E'!$37:$37,'Nov I&amp;E'!$39:$39,'Nov I&amp;E'!$40:$40,'Nov I&amp;E'!$44:$44,'Nov I&amp;E'!$45:$45,'Nov I&amp;E'!$46:$46,'Nov I&amp;E'!$47:$47,'Nov I&amp;E'!$48:$48,'Nov I&amp;E'!$50:$50,'Nov I&amp;E'!$51:$51,'Nov I&amp;E'!$52:$52</definedName>
    <definedName name="QB_DATA_10" localSheetId="6" hidden="1">BVA!$240:$240,BVA!$242:$242,BVA!$243:$243,BVA!$247:$247,BVA!$248:$248,BVA!$249:$249</definedName>
    <definedName name="QB_DATA_10" localSheetId="0" hidden="1">'check register'!$163:$163,'check register'!$164:$164,'check register'!$165:$165,'check register'!$166:$166,'check register'!$167:$167,'check register'!$168:$168,'check register'!$169:$169,'check register'!$170:$170,'check register'!$171:$171,'check register'!$172:$172,'check register'!$173:$173,'check register'!$174:$174,'check register'!$175:$175,'check register'!$176:$176,'check register'!$177:$177,'check register'!$178:$178</definedName>
    <definedName name="QB_DATA_10" localSheetId="5" hidden="1">'Jan-Nov I&amp;E'!$240:$240,'Jan-Nov I&amp;E'!$242:$242,'Jan-Nov I&amp;E'!$243:$243,'Jan-Nov I&amp;E'!$247:$247,'Jan-Nov I&amp;E'!$248:$248,'Jan-Nov I&amp;E'!$249:$249</definedName>
    <definedName name="QB_DATA_11" localSheetId="0" hidden="1">'check register'!$179:$179,'check register'!$180:$180,'check register'!$181:$181,'check register'!$182:$182,'check register'!$183:$183,'check register'!$184:$184,'check register'!$185:$185,'check register'!$186:$186,'check register'!$187:$187,'check register'!$188:$188,'check register'!$189:$189,'check register'!$190:$190,'check register'!$191:$191,'check register'!$192:$192,'check register'!$193:$193,'check register'!$194:$194</definedName>
    <definedName name="QB_DATA_12" localSheetId="0" hidden="1">'check register'!$195:$195,'check register'!$196:$196,'check register'!$197:$197,'check register'!$198:$198,'check register'!$199:$199,'check register'!$200:$200,'check register'!$201:$201,'check register'!$202:$202,'check register'!$203:$203,'check register'!$204:$204,'check register'!$205:$205,'check register'!$206:$206,'check register'!$207:$207,'check register'!$208:$208,'check register'!$209:$209,'check register'!$210:$210</definedName>
    <definedName name="QB_DATA_13" localSheetId="0" hidden="1">'check register'!$211:$211,'check register'!$212:$212,'check register'!$213:$213,'check register'!$214:$214,'check register'!$215:$215,'check register'!$216:$216,'check register'!$217:$217,'check register'!$218:$218,'check register'!$219:$219,'check register'!$220:$220,'check register'!$221:$221,'check register'!$222:$222,'check register'!$223:$223,'check register'!$224:$224,'check register'!$225:$225,'check register'!$226:$226</definedName>
    <definedName name="QB_DATA_14" localSheetId="0" hidden="1">'check register'!$227:$227,'check register'!$228:$228,'check register'!$229:$229,'check register'!$230:$230,'check register'!$231:$231,'check register'!$232:$232,'check register'!$233:$233,'check register'!$234:$234,'check register'!$235:$235,'check register'!$236:$236,'check register'!$237:$237,'check register'!$238:$238,'check register'!$239:$239,'check register'!$240:$240,'check register'!$241:$241,'check register'!$242:$242</definedName>
    <definedName name="QB_DATA_15" localSheetId="0" hidden="1">'check register'!$243:$243,'check register'!$244:$244,'check register'!$245:$245,'check register'!$246:$246,'check register'!$247:$247,'check register'!$248:$248,'check register'!$249:$249,'check register'!$250:$250,'check register'!$251:$251,'check register'!$252:$252,'check register'!$253:$253,'check register'!$254:$254,'check register'!$255:$255,'check register'!$256:$256,'check register'!$257:$257,'check register'!$258:$258</definedName>
    <definedName name="QB_DATA_16" localSheetId="0" hidden="1">'check register'!$259:$259,'check register'!$260:$260,'check register'!$261:$261,'check register'!$262:$262,'check register'!$263:$263,'check register'!$264:$264,'check register'!$265:$265,'check register'!$266:$266,'check register'!$267:$267,'check register'!$268:$268,'check register'!$269:$269,'check register'!$270:$270,'check register'!$271:$271,'check register'!$272:$272,'check register'!$273:$273,'check register'!$274:$274</definedName>
    <definedName name="QB_DATA_17" localSheetId="0" hidden="1">'check register'!$275:$275,'check register'!$276:$276,'check register'!$277:$277,'check register'!$278:$278,'check register'!$279:$279,'check register'!$280:$280,'check register'!$281:$281,'check register'!$282:$282,'check register'!$283:$283,'check register'!$284:$284,'check register'!$285:$285,'check register'!$286:$286,'check register'!$287:$287,'check register'!$288:$288,'check register'!$289:$289,'check register'!$290:$290</definedName>
    <definedName name="QB_DATA_18" localSheetId="0" hidden="1">'check register'!$291:$291,'check register'!$292:$292,'check register'!$293:$293,'check register'!$294:$294,'check register'!$295:$295,'check register'!$296:$296,'check register'!$297:$297,'check register'!$298:$298,'check register'!$299:$299,'check register'!$300:$300,'check register'!$301:$301,'check register'!$302:$302,'check register'!$303:$303,'check register'!$304:$304,'check register'!$305:$305,'check register'!$306:$306</definedName>
    <definedName name="QB_DATA_19" localSheetId="0" hidden="1">'check register'!$307:$307,'check register'!$308:$308,'check register'!$309:$309,'check register'!$310:$310,'check register'!$311:$311,'check register'!$312:$312,'check register'!$313:$313,'check register'!$314:$314,'check register'!$315:$315,'check register'!$316:$316,'check register'!$317:$317,'check register'!$318:$318,'check register'!$319:$319,'check register'!$320:$320,'check register'!$321:$321,'check register'!$322:$322</definedName>
    <definedName name="QB_DATA_2" localSheetId="6" hidden="1">BVA!$51:$51,BVA!$55:$55,BVA!$56:$56,BVA!$57:$57,BVA!$58:$58,BVA!$59:$59,BVA!$60:$60,BVA!$61:$61,BVA!$62:$62,BVA!$64:$64,BVA!$65:$65,BVA!$66:$66,BVA!$67:$67,BVA!$68:$68,BVA!$69:$69,BVA!$70:$70</definedName>
    <definedName name="QB_DATA_2" localSheetId="0" hidden="1">'check register'!$35:$35,'check register'!$36:$36,'check register'!$37:$37,'check register'!$38:$38,'check register'!$39:$39,'check register'!$40:$40,'check register'!$41:$41,'check register'!$42:$42,'check register'!$43:$43,'check register'!$44:$44,'check register'!$45:$45,'check register'!$46:$46,'check register'!$47:$47,'check register'!$48:$48,'check register'!$49:$49,'check register'!$50:$50</definedName>
    <definedName name="QB_DATA_2" localSheetId="5" hidden="1">'Jan-Nov I&amp;E'!$51:$51,'Jan-Nov I&amp;E'!$55:$55,'Jan-Nov I&amp;E'!$56:$56,'Jan-Nov I&amp;E'!$57:$57,'Jan-Nov I&amp;E'!$58:$58,'Jan-Nov I&amp;E'!$59:$59,'Jan-Nov I&amp;E'!$60:$60,'Jan-Nov I&amp;E'!$61:$61,'Jan-Nov I&amp;E'!$62:$62,'Jan-Nov I&amp;E'!$64:$64,'Jan-Nov I&amp;E'!$65:$65,'Jan-Nov I&amp;E'!$66:$66,'Jan-Nov I&amp;E'!$67:$67,'Jan-Nov I&amp;E'!$68:$68,'Jan-Nov I&amp;E'!$69:$69,'Jan-Nov I&amp;E'!$70:$70</definedName>
    <definedName name="QB_DATA_2" localSheetId="3" hidden="1">'Nov Balance Sheet'!$66:$66,'Nov Balance Sheet'!$67:$67,'Nov Balance Sheet'!$68:$68</definedName>
    <definedName name="QB_DATA_2" localSheetId="4" hidden="1">'Nov I&amp;E'!$53:$53,'Nov I&amp;E'!$54:$54,'Nov I&amp;E'!$57:$57,'Nov I&amp;E'!$58:$58,'Nov I&amp;E'!$59:$59,'Nov I&amp;E'!$60:$60,'Nov I&amp;E'!$61:$61,'Nov I&amp;E'!$62:$62,'Nov I&amp;E'!$63:$63,'Nov I&amp;E'!$64:$64,'Nov I&amp;E'!$67:$67,'Nov I&amp;E'!$68:$68,'Nov I&amp;E'!$69:$69,'Nov I&amp;E'!$72:$72,'Nov I&amp;E'!$73:$73,'Nov I&amp;E'!$75:$75</definedName>
    <definedName name="QB_DATA_20" localSheetId="0" hidden="1">'check register'!$323:$323,'check register'!$324:$324,'check register'!$325:$325,'check register'!$326:$326,'check register'!$327:$327,'check register'!$328:$328,'check register'!$329:$329,'check register'!$330:$330,'check register'!$331:$331,'check register'!$332:$332,'check register'!$333:$333,'check register'!$334:$334,'check register'!$335:$335,'check register'!$336:$336,'check register'!$337:$337,'check register'!$338:$338</definedName>
    <definedName name="QB_DATA_21" localSheetId="0" hidden="1">'check register'!$339:$339,'check register'!$340:$340,'check register'!$341:$341,'check register'!$342:$342,'check register'!$343:$343,'check register'!$344:$344,'check register'!$345:$345,'check register'!$346:$346,'check register'!$347:$347,'check register'!$348:$348,'check register'!$349:$349,'check register'!$350:$350,'check register'!$351:$351,'check register'!$352:$352,'check register'!$353:$353,'check register'!$354:$354</definedName>
    <definedName name="QB_DATA_22" localSheetId="0" hidden="1">'check register'!$355:$355,'check register'!$356:$356,'check register'!$357:$357,'check register'!$358:$358,'check register'!$359:$359,'check register'!$360:$360,'check register'!$361:$361,'check register'!$362:$362,'check register'!$363:$363,'check register'!$364:$364,'check register'!$365:$365,'check register'!$366:$366,'check register'!$367:$367,'check register'!$368:$368,'check register'!$369:$369,'check register'!$370:$370</definedName>
    <definedName name="QB_DATA_23" localSheetId="0" hidden="1">'check register'!$371:$371,'check register'!$372:$372,'check register'!$373:$373,'check register'!$374:$374,'check register'!$375:$375,'check register'!$376:$376,'check register'!$377:$377,'check register'!$378:$378,'check register'!$379:$379,'check register'!$380:$380,'check register'!$381:$381,'check register'!$382:$382,'check register'!$383:$383,'check register'!$384:$384,'check register'!$385:$385,'check register'!$386:$386</definedName>
    <definedName name="QB_DATA_24" localSheetId="0" hidden="1">'check register'!$387:$387,'check register'!$388:$388,'check register'!$389:$389,'check register'!$390:$390,'check register'!$391:$391,'check register'!$392:$392,'check register'!$393:$393,'check register'!$394:$394,'check register'!$395:$395,'check register'!$396:$396,'check register'!$397:$397,'check register'!$398:$398,'check register'!$399:$399,'check register'!$400:$400,'check register'!$401:$401,'check register'!$402:$402</definedName>
    <definedName name="QB_DATA_25" localSheetId="0" hidden="1">'check register'!$403:$403,'check register'!$404:$404,'check register'!$405:$405,'check register'!$406:$406,'check register'!$407:$407,'check register'!$408:$408,'check register'!$409:$409,'check register'!$410:$410,'check register'!$411:$411,'check register'!$412:$412,'check register'!$413:$413,'check register'!$414:$414,'check register'!$415:$415,'check register'!$416:$416,'check register'!$417:$417,'check register'!$418:$418</definedName>
    <definedName name="QB_DATA_26" localSheetId="0" hidden="1">'check register'!$419:$419,'check register'!$420:$420,'check register'!$421:$421,'check register'!$422:$422,'check register'!$423:$423,'check register'!$424:$424,'check register'!$425:$425,'check register'!$426:$426,'check register'!$427:$427,'check register'!$428:$428,'check register'!$429:$429,'check register'!$430:$430,'check register'!$431:$431,'check register'!$432:$432,'check register'!$433:$433,'check register'!$434:$434</definedName>
    <definedName name="QB_DATA_27" localSheetId="0" hidden="1">'check register'!$435:$435,'check register'!$436:$436,'check register'!$437:$437,'check register'!$438:$438,'check register'!$439:$439,'check register'!$440:$440,'check register'!$441:$441,'check register'!$442:$442,'check register'!$443:$443,'check register'!$444:$444,'check register'!$445:$445,'check register'!$446:$446,'check register'!$447:$447,'check register'!$448:$448,'check register'!$449:$449,'check register'!$450:$450</definedName>
    <definedName name="QB_DATA_28" localSheetId="0" hidden="1">'check register'!$451:$451,'check register'!$452:$452,'check register'!$453:$453,'check register'!$454:$454,'check register'!$455:$455,'check register'!$456:$456,'check register'!$457:$457,'check register'!$458:$458,'check register'!$459:$459,'check register'!$460:$460,'check register'!$461:$461,'check register'!$462:$462,'check register'!$463:$463,'check register'!$464:$464,'check register'!$465:$465,'check register'!$466:$466</definedName>
    <definedName name="QB_DATA_29" localSheetId="0" hidden="1">'check register'!$467:$467,'check register'!$468:$468,'check register'!$469:$469,'check register'!$470:$470,'check register'!$471:$471,'check register'!$472:$472,'check register'!$473:$473,'check register'!$474:$474,'check register'!$475:$475,'check register'!$476:$476,'check register'!$477:$477,'check register'!$478:$478,'check register'!$479:$479,'check register'!$480:$480,'check register'!$481:$481,'check register'!$482:$482</definedName>
    <definedName name="QB_DATA_3" localSheetId="6" hidden="1">BVA!$73:$73,BVA!$74:$74,BVA!$75:$75,BVA!$76:$76,BVA!$77:$77,BVA!$78:$78,BVA!$79:$79,BVA!$80:$80,BVA!$83:$83,BVA!$84:$84,BVA!$85:$85,BVA!$88:$88,BVA!$89:$89,BVA!$91:$91,BVA!$92:$92,BVA!$93:$93</definedName>
    <definedName name="QB_DATA_3" localSheetId="0" hidden="1">'check register'!$51:$51,'check register'!$52:$52,'check register'!$53:$53,'check register'!$54:$54,'check register'!$55:$55,'check register'!$56:$56,'check register'!$57:$57,'check register'!$58:$58,'check register'!$59:$59,'check register'!$60:$60,'check register'!$61:$61,'check register'!$62:$62,'check register'!$63:$63,'check register'!$64:$64,'check register'!$65:$65,'check register'!$66:$66</definedName>
    <definedName name="QB_DATA_3" localSheetId="5" hidden="1">'Jan-Nov I&amp;E'!$73:$73,'Jan-Nov I&amp;E'!$74:$74,'Jan-Nov I&amp;E'!$75:$75,'Jan-Nov I&amp;E'!$76:$76,'Jan-Nov I&amp;E'!$77:$77,'Jan-Nov I&amp;E'!$78:$78,'Jan-Nov I&amp;E'!$79:$79,'Jan-Nov I&amp;E'!$80:$80,'Jan-Nov I&amp;E'!$83:$83,'Jan-Nov I&amp;E'!$84:$84,'Jan-Nov I&amp;E'!$85:$85,'Jan-Nov I&amp;E'!$88:$88,'Jan-Nov I&amp;E'!$89:$89,'Jan-Nov I&amp;E'!$91:$91,'Jan-Nov I&amp;E'!$92:$92,'Jan-Nov I&amp;E'!$93:$93</definedName>
    <definedName name="QB_DATA_3" localSheetId="4" hidden="1">'Nov I&amp;E'!$76:$76,'Nov I&amp;E'!$80:$80,'Nov I&amp;E'!$81:$81,'Nov I&amp;E'!$82:$82,'Nov I&amp;E'!$83:$83,'Nov I&amp;E'!$86:$86,'Nov I&amp;E'!$87:$87,'Nov I&amp;E'!$88:$88,'Nov I&amp;E'!$89:$89,'Nov I&amp;E'!$90:$90,'Nov I&amp;E'!$93:$93,'Nov I&amp;E'!$95:$95,'Nov I&amp;E'!$96:$96,'Nov I&amp;E'!$97:$97,'Nov I&amp;E'!$99:$99,'Nov I&amp;E'!$101:$101</definedName>
    <definedName name="QB_DATA_30" localSheetId="0" hidden="1">'check register'!$483:$483,'check register'!$484:$484,'check register'!$485:$485,'check register'!$486:$486,'check register'!$487:$487,'check register'!$488:$488,'check register'!$489:$489,'check register'!$490:$490,'check register'!$491:$491,'check register'!$492:$492,'check register'!$493:$493,'check register'!$494:$494,'check register'!$495:$495,'check register'!$496:$496,'check register'!$497:$497,'check register'!$498:$498</definedName>
    <definedName name="QB_DATA_31" localSheetId="0" hidden="1">'check register'!$499:$499,'check register'!$500:$500,'check register'!$501:$501,'check register'!$502:$502,'check register'!$503:$503,'check register'!$504:$504,'check register'!$505:$505,'check register'!$506:$506,'check register'!$507:$507,'check register'!$508:$508,'check register'!$509:$509,'check register'!$510:$510,'check register'!$511:$511,'check register'!$512:$512,'check register'!$513:$513,'check register'!$514:$514</definedName>
    <definedName name="QB_DATA_32" localSheetId="0" hidden="1">'check register'!$515:$515,'check register'!$516:$516,'check register'!$517:$517,'check register'!$518:$518,'check register'!$519:$519,'check register'!$520:$520,'check register'!$521:$521,'check register'!$522:$522,'check register'!$523:$523,'check register'!$524:$524,'check register'!$525:$525,'check register'!$526:$526,'check register'!$527:$527,'check register'!$528:$528,'check register'!$529:$529,'check register'!$530:$530</definedName>
    <definedName name="QB_DATA_33" localSheetId="0" hidden="1">'check register'!$531:$531,'check register'!$532:$532,'check register'!$533:$533,'check register'!$534:$534,'check register'!$535:$535,'check register'!$536:$536,'check register'!$537:$537,'check register'!$538:$538,'check register'!$539:$539,'check register'!$540:$540,'check register'!$541:$541,'check register'!$542:$542,'check register'!$543:$543,'check register'!$544:$544,'check register'!$545:$545,'check register'!$546:$546</definedName>
    <definedName name="QB_DATA_34" localSheetId="0" hidden="1">'check register'!$547:$547,'check register'!$548:$548,'check register'!$549:$549,'check register'!$550:$550,'check register'!$551:$551,'check register'!$552:$552,'check register'!$553:$553,'check register'!$554:$554,'check register'!$555:$555,'check register'!$556:$556,'check register'!$557:$557,'check register'!$558:$558,'check register'!$559:$559,'check register'!$560:$560,'check register'!$561:$561,'check register'!$562:$562</definedName>
    <definedName name="QB_DATA_35" localSheetId="0" hidden="1">'check register'!$563:$563,'check register'!$564:$564,'check register'!$565:$565,'check register'!$566:$566,'check register'!$567:$567,'check register'!$568:$568,'check register'!$569:$569,'check register'!$570:$570,'check register'!$571:$571,'check register'!$572:$572,'check register'!$573:$573,'check register'!$574:$574,'check register'!$575:$575,'check register'!$576:$576,'check register'!$577:$577,'check register'!$578:$578</definedName>
    <definedName name="QB_DATA_36" localSheetId="0" hidden="1">'check register'!$579:$579,'check register'!$580:$580,'check register'!$581:$581,'check register'!$582:$582,'check register'!$583:$583,'check register'!$584:$584,'check register'!$585:$585,'check register'!$586:$586,'check register'!$587:$587,'check register'!$588:$588,'check register'!$589:$589,'check register'!$590:$590,'check register'!$591:$591,'check register'!$592:$592,'check register'!$593:$593,'check register'!$594:$594</definedName>
    <definedName name="QB_DATA_37" localSheetId="0" hidden="1">'check register'!$595:$595,'check register'!$596:$596,'check register'!$597:$597,'check register'!$598:$598,'check register'!$599:$599,'check register'!$600:$600,'check register'!$601:$601,'check register'!$602:$602,'check register'!$603:$603,'check register'!$604:$604,'check register'!$605:$605,'check register'!$606:$606,'check register'!$607:$607,'check register'!$608:$608,'check register'!$609:$609,'check register'!$610:$610</definedName>
    <definedName name="QB_DATA_38" localSheetId="0" hidden="1">'check register'!$611:$611,'check register'!$612:$612,'check register'!$613:$613,'check register'!$614:$614,'check register'!$615:$615,'check register'!$616:$616,'check register'!$617:$617,'check register'!$618:$618,'check register'!$619:$619,'check register'!$620:$620,'check register'!$621:$621,'check register'!$622:$622,'check register'!$623:$623,'check register'!$624:$624,'check register'!$625:$625,'check register'!$626:$626</definedName>
    <definedName name="QB_DATA_39" localSheetId="0" hidden="1">'check register'!$627:$627,'check register'!$628:$628,'check register'!$629:$629,'check register'!$630:$630,'check register'!$631:$631,'check register'!$632:$632,'check register'!$633:$633,'check register'!$634:$634,'check register'!$635:$635,'check register'!$636:$636,'check register'!$637:$637,'check register'!$638:$638,'check register'!$639:$639,'check register'!$640:$640,'check register'!$641:$641,'check register'!$642:$642</definedName>
    <definedName name="QB_DATA_4" localSheetId="6" hidden="1">BVA!$97:$97,BVA!$98:$98,BVA!$99:$99,BVA!$100:$100,BVA!$103:$103,BVA!$104:$104,BVA!$105:$105,BVA!$106:$106,BVA!$107:$107,BVA!$110:$110,BVA!$112:$112,BVA!$113:$113,BVA!$114:$114,BVA!$116:$116,BVA!$118:$118,BVA!$122:$122</definedName>
    <definedName name="QB_DATA_4" localSheetId="0" hidden="1">'check register'!$67:$67,'check register'!$68:$68,'check register'!$69:$69,'check register'!$70:$70,'check register'!$71:$71,'check register'!$72:$72,'check register'!$73:$73,'check register'!$74:$74,'check register'!$75:$75,'check register'!$76:$76,'check register'!$77:$77,'check register'!$78:$78,'check register'!$79:$79,'check register'!$80:$80,'check register'!$81:$81,'check register'!$82:$82</definedName>
    <definedName name="QB_DATA_4" localSheetId="5" hidden="1">'Jan-Nov I&amp;E'!$97:$97,'Jan-Nov I&amp;E'!$98:$98,'Jan-Nov I&amp;E'!$99:$99,'Jan-Nov I&amp;E'!$100:$100,'Jan-Nov I&amp;E'!$103:$103,'Jan-Nov I&amp;E'!$104:$104,'Jan-Nov I&amp;E'!$105:$105,'Jan-Nov I&amp;E'!$106:$106,'Jan-Nov I&amp;E'!$107:$107,'Jan-Nov I&amp;E'!$110:$110,'Jan-Nov I&amp;E'!$112:$112,'Jan-Nov I&amp;E'!$113:$113,'Jan-Nov I&amp;E'!$114:$114,'Jan-Nov I&amp;E'!$116:$116,'Jan-Nov I&amp;E'!$118:$118,'Jan-Nov I&amp;E'!$122:$122</definedName>
    <definedName name="QB_DATA_4" localSheetId="4" hidden="1">'Nov I&amp;E'!$105:$105,'Nov I&amp;E'!$106:$106,'Nov I&amp;E'!$107:$107,'Nov I&amp;E'!$110:$110,'Nov I&amp;E'!$111:$111,'Nov I&amp;E'!$112:$112,'Nov I&amp;E'!$113:$113,'Nov I&amp;E'!$114:$114,'Nov I&amp;E'!$115:$115,'Nov I&amp;E'!$118:$118,'Nov I&amp;E'!$119:$119,'Nov I&amp;E'!$121:$121,'Nov I&amp;E'!$122:$122,'Nov I&amp;E'!$123:$123,'Nov I&amp;E'!$124:$124,'Nov I&amp;E'!$125:$125</definedName>
    <definedName name="QB_DATA_40" localSheetId="0" hidden="1">'check register'!$643:$643,'check register'!$644:$644,'check register'!$645:$645,'check register'!$646:$646,'check register'!$647:$647,'check register'!$648:$648</definedName>
    <definedName name="QB_DATA_5" localSheetId="6" hidden="1">BVA!$123:$123,BVA!$124:$124,BVA!$127:$127,BVA!$128:$128,BVA!$129:$129,BVA!$130:$130,BVA!$131:$131,BVA!$132:$132,BVA!$133:$133,BVA!$136:$136,BVA!$137:$137,BVA!$138:$138,BVA!$139:$139,BVA!$141:$141,BVA!$142:$142,BVA!$143:$143</definedName>
    <definedName name="QB_DATA_5" localSheetId="0" hidden="1">'check register'!$83:$83,'check register'!$84:$84,'check register'!$85:$85,'check register'!$86:$86,'check register'!$87:$87,'check register'!$88:$88,'check register'!$89:$89,'check register'!$90:$90,'check register'!$91:$91,'check register'!$92:$92,'check register'!$93:$93,'check register'!$94:$94,'check register'!$95:$95,'check register'!$96:$96,'check register'!$97:$97,'check register'!$98:$98</definedName>
    <definedName name="QB_DATA_5" localSheetId="5" hidden="1">'Jan-Nov I&amp;E'!$123:$123,'Jan-Nov I&amp;E'!$124:$124,'Jan-Nov I&amp;E'!$127:$127,'Jan-Nov I&amp;E'!$128:$128,'Jan-Nov I&amp;E'!$129:$129,'Jan-Nov I&amp;E'!$130:$130,'Jan-Nov I&amp;E'!$131:$131,'Jan-Nov I&amp;E'!$132:$132,'Jan-Nov I&amp;E'!$133:$133,'Jan-Nov I&amp;E'!$136:$136,'Jan-Nov I&amp;E'!$137:$137,'Jan-Nov I&amp;E'!$138:$138,'Jan-Nov I&amp;E'!$139:$139,'Jan-Nov I&amp;E'!$141:$141,'Jan-Nov I&amp;E'!$142:$142,'Jan-Nov I&amp;E'!$143:$143</definedName>
    <definedName name="QB_DATA_5" localSheetId="4" hidden="1">'Nov I&amp;E'!$126:$126,'Nov I&amp;E'!$127:$127,'Nov I&amp;E'!$129:$129,'Nov I&amp;E'!$130:$130,'Nov I&amp;E'!$132:$132,'Nov I&amp;E'!$133:$133,'Nov I&amp;E'!$134:$134,'Nov I&amp;E'!$138:$138,'Nov I&amp;E'!$141:$141,'Nov I&amp;E'!$142:$142,'Nov I&amp;E'!$144:$144,'Nov I&amp;E'!$145:$145,'Nov I&amp;E'!$147:$147,'Nov I&amp;E'!$148:$148,'Nov I&amp;E'!$149:$149,'Nov I&amp;E'!$151:$151</definedName>
    <definedName name="QB_DATA_6" localSheetId="6" hidden="1">BVA!$144:$144,BVA!$145:$145,BVA!$146:$146,BVA!$147:$147,BVA!$148:$148,BVA!$150:$150,BVA!$151:$151,BVA!$153:$153,BVA!$154:$154,BVA!$155:$155,BVA!$156:$156,BVA!$157:$157,BVA!$158:$158,BVA!$159:$159,BVA!$160:$160,BVA!$161:$161</definedName>
    <definedName name="QB_DATA_6" localSheetId="0" hidden="1">'check register'!$99:$99,'check register'!$100:$100,'check register'!$101:$101,'check register'!$102:$102,'check register'!$103:$103,'check register'!$104:$104,'check register'!$105:$105,'check register'!$106:$106,'check register'!$107:$107,'check register'!$108:$108,'check register'!$109:$109,'check register'!$110:$110,'check register'!$111:$111,'check register'!$112:$112,'check register'!$113:$113,'check register'!$114:$114</definedName>
    <definedName name="QB_DATA_6" localSheetId="5" hidden="1">'Jan-Nov I&amp;E'!$144:$144,'Jan-Nov I&amp;E'!$145:$145,'Jan-Nov I&amp;E'!$146:$146,'Jan-Nov I&amp;E'!$147:$147,'Jan-Nov I&amp;E'!$148:$148,'Jan-Nov I&amp;E'!$150:$150,'Jan-Nov I&amp;E'!$151:$151,'Jan-Nov I&amp;E'!$153:$153,'Jan-Nov I&amp;E'!$154:$154,'Jan-Nov I&amp;E'!$155:$155,'Jan-Nov I&amp;E'!$156:$156,'Jan-Nov I&amp;E'!$157:$157,'Jan-Nov I&amp;E'!$158:$158,'Jan-Nov I&amp;E'!$159:$159,'Jan-Nov I&amp;E'!$160:$160,'Jan-Nov I&amp;E'!$161:$161</definedName>
    <definedName name="QB_DATA_6" localSheetId="4" hidden="1">'Nov I&amp;E'!$156:$156,'Nov I&amp;E'!$157:$157,'Nov I&amp;E'!$159:$159,'Nov I&amp;E'!$161:$161,'Nov I&amp;E'!$166:$166,'Nov I&amp;E'!$170:$170,'Nov I&amp;E'!$171:$171,'Nov I&amp;E'!$172:$172,'Nov I&amp;E'!$173:$173,'Nov I&amp;E'!$176:$176,'Nov I&amp;E'!$180:$180</definedName>
    <definedName name="QB_DATA_7" localSheetId="6" hidden="1">BVA!$162:$162,BVA!$163:$163,BVA!$164:$164,BVA!$165:$165,BVA!$166:$166,BVA!$167:$167,BVA!$168:$168,BVA!$169:$169,BVA!$170:$170,BVA!$171:$171,BVA!$172:$172,BVA!$173:$173,BVA!$177:$177,BVA!$178:$178,BVA!$181:$181,BVA!$182:$182</definedName>
    <definedName name="QB_DATA_7" localSheetId="0" hidden="1">'check register'!$115:$115,'check register'!$116:$116,'check register'!$117:$117,'check register'!$118:$118,'check register'!$119:$119,'check register'!$120:$120,'check register'!$121:$121,'check register'!$122:$122,'check register'!$123:$123,'check register'!$124:$124,'check register'!$125:$125,'check register'!$126:$126,'check register'!$127:$127,'check register'!$128:$128,'check register'!$129:$129,'check register'!$130:$130</definedName>
    <definedName name="QB_DATA_7" localSheetId="5" hidden="1">'Jan-Nov I&amp;E'!$162:$162,'Jan-Nov I&amp;E'!$163:$163,'Jan-Nov I&amp;E'!$164:$164,'Jan-Nov I&amp;E'!$165:$165,'Jan-Nov I&amp;E'!$166:$166,'Jan-Nov I&amp;E'!$167:$167,'Jan-Nov I&amp;E'!$168:$168,'Jan-Nov I&amp;E'!$169:$169,'Jan-Nov I&amp;E'!$170:$170,'Jan-Nov I&amp;E'!$171:$171,'Jan-Nov I&amp;E'!$172:$172,'Jan-Nov I&amp;E'!$173:$173,'Jan-Nov I&amp;E'!$177:$177,'Jan-Nov I&amp;E'!$178:$178,'Jan-Nov I&amp;E'!$181:$181,'Jan-Nov I&amp;E'!$182:$182</definedName>
    <definedName name="QB_DATA_8" localSheetId="6" hidden="1">BVA!$184:$184,BVA!$185:$185,BVA!$187:$187,BVA!$188:$188,BVA!$189:$189,BVA!$191:$191,BVA!$196:$196,BVA!$197:$197,BVA!$199:$199,BVA!$201:$201,BVA!$206:$206,BVA!$207:$207,BVA!$209:$209,BVA!$210:$210,BVA!$211:$211,BVA!$212:$212</definedName>
    <definedName name="QB_DATA_8" localSheetId="0" hidden="1">'check register'!$131:$131,'check register'!$132:$132,'check register'!$133:$133,'check register'!$134:$134,'check register'!$135:$135,'check register'!$136:$136,'check register'!$137:$137,'check register'!$138:$138,'check register'!$139:$139,'check register'!$140:$140,'check register'!$141:$141,'check register'!$142:$142,'check register'!$143:$143,'check register'!$144:$144,'check register'!$145:$145,'check register'!$146:$146</definedName>
    <definedName name="QB_DATA_8" localSheetId="5" hidden="1">'Jan-Nov I&amp;E'!$184:$184,'Jan-Nov I&amp;E'!$185:$185,'Jan-Nov I&amp;E'!$187:$187,'Jan-Nov I&amp;E'!$188:$188,'Jan-Nov I&amp;E'!$189:$189,'Jan-Nov I&amp;E'!$191:$191,'Jan-Nov I&amp;E'!$196:$196,'Jan-Nov I&amp;E'!$197:$197,'Jan-Nov I&amp;E'!$199:$199,'Jan-Nov I&amp;E'!$201:$201,'Jan-Nov I&amp;E'!$206:$206,'Jan-Nov I&amp;E'!$207:$207,'Jan-Nov I&amp;E'!$209:$209,'Jan-Nov I&amp;E'!$210:$210,'Jan-Nov I&amp;E'!$211:$211,'Jan-Nov I&amp;E'!$212:$212</definedName>
    <definedName name="QB_DATA_9" localSheetId="6" hidden="1">BVA!$213:$213,BVA!$217:$217,BVA!$218:$218,BVA!$219:$219,BVA!$220:$220,BVA!$221:$221,BVA!$222:$222,BVA!$223:$223,BVA!$224:$224,BVA!$226:$226,BVA!$230:$230,BVA!$231:$231,BVA!$233:$233,BVA!$234:$234,BVA!$235:$235,BVA!$236:$236</definedName>
    <definedName name="QB_DATA_9" localSheetId="0" hidden="1">'check register'!$147:$147,'check register'!$148:$148,'check register'!$149:$149,'check register'!$150:$150,'check register'!$151:$151,'check register'!$152:$152,'check register'!$153:$153,'check register'!$154:$154,'check register'!$155:$155,'check register'!$156:$156,'check register'!$157:$157,'check register'!$158:$158,'check register'!$159:$159,'check register'!$160:$160,'check register'!$161:$161,'check register'!$162:$162</definedName>
    <definedName name="QB_DATA_9" localSheetId="5" hidden="1">'Jan-Nov I&amp;E'!$213:$213,'Jan-Nov I&amp;E'!$217:$217,'Jan-Nov I&amp;E'!$218:$218,'Jan-Nov I&amp;E'!$219:$219,'Jan-Nov I&amp;E'!$220:$220,'Jan-Nov I&amp;E'!$221:$221,'Jan-Nov I&amp;E'!$222:$222,'Jan-Nov I&amp;E'!$223:$223,'Jan-Nov I&amp;E'!$224:$224,'Jan-Nov I&amp;E'!$226:$226,'Jan-Nov I&amp;E'!$230:$230,'Jan-Nov I&amp;E'!$231:$231,'Jan-Nov I&amp;E'!$233:$233,'Jan-Nov I&amp;E'!$234:$234,'Jan-Nov I&amp;E'!$235:$235,'Jan-Nov I&amp;E'!$236:$236</definedName>
    <definedName name="QB_FORMULA_0" localSheetId="6" hidden="1">BVA!$N$6,BVA!$P$6,BVA!$N$7,BVA!$P$7,BVA!$N$9,BVA!$P$9,BVA!$N$10,BVA!$P$10,BVA!$N$11,BVA!$P$11,BVA!$N$12,BVA!$P$12,BVA!$N$13,BVA!$P$13,BVA!$N$21,BVA!$P$21</definedName>
    <definedName name="QB_FORMULA_0" localSheetId="0" hidden="1">'check register'!$N$649</definedName>
    <definedName name="QB_FORMULA_0" localSheetId="5" hidden="1">'Jan-Nov I&amp;E'!$V$5,'Jan-Nov I&amp;E'!$X$5,'Jan-Nov I&amp;E'!$Z$5,'Jan-Nov I&amp;E'!$AB$5,'Jan-Nov I&amp;E'!$AD$5,'Jan-Nov I&amp;E'!$AF$5,'Jan-Nov I&amp;E'!$N$6,'Jan-Nov I&amp;E'!$P$6,'Jan-Nov I&amp;E'!$V$6,'Jan-Nov I&amp;E'!$X$6,'Jan-Nov I&amp;E'!$Z$6,'Jan-Nov I&amp;E'!$AB$6,'Jan-Nov I&amp;E'!$AD$6,'Jan-Nov I&amp;E'!$AF$6,'Jan-Nov I&amp;E'!$N$7,'Jan-Nov I&amp;E'!$P$7</definedName>
    <definedName name="QB_FORMULA_0" localSheetId="3" hidden="1">'Nov Balance Sheet'!$G$9,'Nov Balance Sheet'!$G$10,'Nov Balance Sheet'!$G$15,'Nov Balance Sheet'!$G$16,'Nov Balance Sheet'!$G$27,'Nov Balance Sheet'!$G$28,'Nov Balance Sheet'!$G$34,'Nov Balance Sheet'!$G$38,'Nov Balance Sheet'!$G$43,'Nov Balance Sheet'!$G$49,'Nov Balance Sheet'!$G$52,'Nov Balance Sheet'!$G$53,'Nov Balance Sheet'!$G$54,'Nov Balance Sheet'!$G$55,'Nov Balance Sheet'!$G$65,'Nov Balance Sheet'!$G$69</definedName>
    <definedName name="QB_FORMULA_0" localSheetId="4" hidden="1">'Nov I&amp;E'!$N$5,'Nov I&amp;E'!$P$5,'Nov I&amp;E'!$R$5,'Nov I&amp;E'!$T$5,'Nov I&amp;E'!$V$5,'Nov I&amp;E'!$X$5,'Nov I&amp;E'!$N$6,'Nov I&amp;E'!$P$6,'Nov I&amp;E'!$R$6,'Nov I&amp;E'!$T$6,'Nov I&amp;E'!$V$6,'Nov I&amp;E'!$X$6,'Nov I&amp;E'!$N$8,'Nov I&amp;E'!$P$8,'Nov I&amp;E'!$R$8,'Nov I&amp;E'!$T$8</definedName>
    <definedName name="QB_FORMULA_1" localSheetId="6" hidden="1">BVA!$J$22,BVA!$L$22,BVA!$N$22,BVA!$P$22,BVA!$J$23,BVA!$L$23,BVA!$N$23,BVA!$P$23,BVA!$J$24,BVA!$L$24,BVA!$N$24,BVA!$P$24,BVA!$N$29,BVA!$P$29,BVA!$J$30,BVA!$L$30</definedName>
    <definedName name="QB_FORMULA_1" localSheetId="5" hidden="1">'Jan-Nov I&amp;E'!$V$7,'Jan-Nov I&amp;E'!$X$7,'Jan-Nov I&amp;E'!$Z$7,'Jan-Nov I&amp;E'!$AB$7,'Jan-Nov I&amp;E'!$AD$7,'Jan-Nov I&amp;E'!$AF$7,'Jan-Nov I&amp;E'!$N$9,'Jan-Nov I&amp;E'!$P$9,'Jan-Nov I&amp;E'!$V$9,'Jan-Nov I&amp;E'!$X$9,'Jan-Nov I&amp;E'!$Z$9,'Jan-Nov I&amp;E'!$AB$9,'Jan-Nov I&amp;E'!$AD$9,'Jan-Nov I&amp;E'!$AF$9,'Jan-Nov I&amp;E'!$N$10,'Jan-Nov I&amp;E'!$P$10</definedName>
    <definedName name="QB_FORMULA_1" localSheetId="3" hidden="1">'Nov Balance Sheet'!$G$70</definedName>
    <definedName name="QB_FORMULA_1" localSheetId="4" hidden="1">'Nov I&amp;E'!$V$8,'Nov I&amp;E'!$X$8,'Nov I&amp;E'!$N$9,'Nov I&amp;E'!$P$9,'Nov I&amp;E'!$R$9,'Nov I&amp;E'!$T$9,'Nov I&amp;E'!$V$9,'Nov I&amp;E'!$X$9,'Nov I&amp;E'!$N$10,'Nov I&amp;E'!$P$10,'Nov I&amp;E'!$R$10,'Nov I&amp;E'!$T$10,'Nov I&amp;E'!$V$10,'Nov I&amp;E'!$X$10,'Nov I&amp;E'!$N$11,'Nov I&amp;E'!$P$11</definedName>
    <definedName name="QB_FORMULA_10" localSheetId="6" hidden="1">BVA!$N$103,BVA!$P$103,BVA!$N$104,BVA!$P$104,BVA!$N$105,BVA!$P$105,BVA!$N$106,BVA!$P$106,BVA!$N$107,BVA!$P$107,BVA!$J$108,BVA!$L$108,BVA!$N$108,BVA!$P$108,BVA!$N$110,BVA!$P$110</definedName>
    <definedName name="QB_FORMULA_10" localSheetId="5" hidden="1">'Jan-Nov I&amp;E'!$AD$29,'Jan-Nov I&amp;E'!$AF$29,'Jan-Nov I&amp;E'!$J$30,'Jan-Nov I&amp;E'!$L$30,'Jan-Nov I&amp;E'!$N$30,'Jan-Nov I&amp;E'!$P$30,'Jan-Nov I&amp;E'!$R$30,'Jan-Nov I&amp;E'!$T$30,'Jan-Nov I&amp;E'!$V$30,'Jan-Nov I&amp;E'!$X$30,'Jan-Nov I&amp;E'!$Z$30,'Jan-Nov I&amp;E'!$AB$30,'Jan-Nov I&amp;E'!$AD$30,'Jan-Nov I&amp;E'!$AF$30,'Jan-Nov I&amp;E'!$N$32,'Jan-Nov I&amp;E'!$P$32</definedName>
    <definedName name="QB_FORMULA_10" localSheetId="4" hidden="1">'Nov I&amp;E'!$R$36,'Nov I&amp;E'!$T$36,'Nov I&amp;E'!$V$36,'Nov I&amp;E'!$X$36,'Nov I&amp;E'!$N$37,'Nov I&amp;E'!$P$37,'Nov I&amp;E'!$R$37,'Nov I&amp;E'!$T$37,'Nov I&amp;E'!$V$37,'Nov I&amp;E'!$X$37,'Nov I&amp;E'!$J$38,'Nov I&amp;E'!$L$38,'Nov I&amp;E'!$N$38,'Nov I&amp;E'!$P$38,'Nov I&amp;E'!$R$38,'Nov I&amp;E'!$T$38</definedName>
    <definedName name="QB_FORMULA_100" localSheetId="5" hidden="1">'Jan-Nov I&amp;E'!$AF$241,'Jan-Nov I&amp;E'!$V$242,'Jan-Nov I&amp;E'!$X$242,'Jan-Nov I&amp;E'!$Z$242,'Jan-Nov I&amp;E'!$AB$242,'Jan-Nov I&amp;E'!$AD$242,'Jan-Nov I&amp;E'!$AF$242,'Jan-Nov I&amp;E'!$V$243,'Jan-Nov I&amp;E'!$X$243,'Jan-Nov I&amp;E'!$Z$243,'Jan-Nov I&amp;E'!$AB$243,'Jan-Nov I&amp;E'!$AD$243,'Jan-Nov I&amp;E'!$AF$243,'Jan-Nov I&amp;E'!$J$244,'Jan-Nov I&amp;E'!$R$244,'Jan-Nov I&amp;E'!$T$244</definedName>
    <definedName name="QB_FORMULA_101" localSheetId="5" hidden="1">'Jan-Nov I&amp;E'!$V$244,'Jan-Nov I&amp;E'!$X$244,'Jan-Nov I&amp;E'!$Z$244,'Jan-Nov I&amp;E'!$AB$244,'Jan-Nov I&amp;E'!$AD$244,'Jan-Nov I&amp;E'!$AF$244,'Jan-Nov I&amp;E'!$V$247,'Jan-Nov I&amp;E'!$X$247,'Jan-Nov I&amp;E'!$Z$247,'Jan-Nov I&amp;E'!$AB$247,'Jan-Nov I&amp;E'!$AD$247,'Jan-Nov I&amp;E'!$AF$247,'Jan-Nov I&amp;E'!$V$248,'Jan-Nov I&amp;E'!$X$248,'Jan-Nov I&amp;E'!$Z$248,'Jan-Nov I&amp;E'!$AB$248</definedName>
    <definedName name="QB_FORMULA_102" localSheetId="5" hidden="1">'Jan-Nov I&amp;E'!$AD$248,'Jan-Nov I&amp;E'!$AF$248,'Jan-Nov I&amp;E'!$V$249,'Jan-Nov I&amp;E'!$X$249,'Jan-Nov I&amp;E'!$Z$249,'Jan-Nov I&amp;E'!$AB$249,'Jan-Nov I&amp;E'!$AD$249,'Jan-Nov I&amp;E'!$AF$249,'Jan-Nov I&amp;E'!$J$250,'Jan-Nov I&amp;E'!$R$250,'Jan-Nov I&amp;E'!$T$250,'Jan-Nov I&amp;E'!$V$250,'Jan-Nov I&amp;E'!$X$250,'Jan-Nov I&amp;E'!$Z$250,'Jan-Nov I&amp;E'!$AB$250,'Jan-Nov I&amp;E'!$AD$250</definedName>
    <definedName name="QB_FORMULA_103" localSheetId="5" hidden="1">'Jan-Nov I&amp;E'!$AF$250,'Jan-Nov I&amp;E'!$J$251,'Jan-Nov I&amp;E'!$R$251,'Jan-Nov I&amp;E'!$T$251,'Jan-Nov I&amp;E'!$V$251,'Jan-Nov I&amp;E'!$X$251,'Jan-Nov I&amp;E'!$Z$251,'Jan-Nov I&amp;E'!$AB$251,'Jan-Nov I&amp;E'!$AD$251,'Jan-Nov I&amp;E'!$AF$251,'Jan-Nov I&amp;E'!$J$252,'Jan-Nov I&amp;E'!$L$252,'Jan-Nov I&amp;E'!$N$252,'Jan-Nov I&amp;E'!$P$252,'Jan-Nov I&amp;E'!$R$252,'Jan-Nov I&amp;E'!$T$252</definedName>
    <definedName name="QB_FORMULA_104" localSheetId="5" hidden="1">'Jan-Nov I&amp;E'!$V$252,'Jan-Nov I&amp;E'!$X$252,'Jan-Nov I&amp;E'!$Z$252,'Jan-Nov I&amp;E'!$AB$252,'Jan-Nov I&amp;E'!$AD$252,'Jan-Nov I&amp;E'!$AF$252,'Jan-Nov I&amp;E'!$J$253,'Jan-Nov I&amp;E'!$L$253,'Jan-Nov I&amp;E'!$N$253,'Jan-Nov I&amp;E'!$P$253,'Jan-Nov I&amp;E'!$R$253,'Jan-Nov I&amp;E'!$T$253,'Jan-Nov I&amp;E'!$V$253,'Jan-Nov I&amp;E'!$X$253,'Jan-Nov I&amp;E'!$Z$253,'Jan-Nov I&amp;E'!$AB$253</definedName>
    <definedName name="QB_FORMULA_105" localSheetId="5" hidden="1">'Jan-Nov I&amp;E'!$AD$253,'Jan-Nov I&amp;E'!$AF$253,'Jan-Nov I&amp;E'!$J$254,'Jan-Nov I&amp;E'!$L$254,'Jan-Nov I&amp;E'!$N$254,'Jan-Nov I&amp;E'!$P$254,'Jan-Nov I&amp;E'!$R$254,'Jan-Nov I&amp;E'!$T$254,'Jan-Nov I&amp;E'!$V$254,'Jan-Nov I&amp;E'!$X$254,'Jan-Nov I&amp;E'!$Z$254,'Jan-Nov I&amp;E'!$AB$254,'Jan-Nov I&amp;E'!$AD$254,'Jan-Nov I&amp;E'!$AF$254</definedName>
    <definedName name="QB_FORMULA_11" localSheetId="6" hidden="1">BVA!$N$112,BVA!$P$112,BVA!$N$113,BVA!$P$113,BVA!$N$114,BVA!$P$114,BVA!$J$115,BVA!$L$115,BVA!$N$115,BVA!$P$115,BVA!$N$116,BVA!$P$116,BVA!$J$117,BVA!$L$117,BVA!$N$117,BVA!$P$117</definedName>
    <definedName name="QB_FORMULA_11" localSheetId="5" hidden="1">'Jan-Nov I&amp;E'!$V$32,'Jan-Nov I&amp;E'!$X$32,'Jan-Nov I&amp;E'!$Z$32,'Jan-Nov I&amp;E'!$AB$32,'Jan-Nov I&amp;E'!$AD$32,'Jan-Nov I&amp;E'!$AF$32,'Jan-Nov I&amp;E'!$N$33,'Jan-Nov I&amp;E'!$P$33,'Jan-Nov I&amp;E'!$V$33,'Jan-Nov I&amp;E'!$X$33,'Jan-Nov I&amp;E'!$Z$33,'Jan-Nov I&amp;E'!$AB$33,'Jan-Nov I&amp;E'!$AD$33,'Jan-Nov I&amp;E'!$AF$33,'Jan-Nov I&amp;E'!$V$34,'Jan-Nov I&amp;E'!$X$34</definedName>
    <definedName name="QB_FORMULA_11" localSheetId="4" hidden="1">'Nov I&amp;E'!$V$38,'Nov I&amp;E'!$X$38,'Nov I&amp;E'!$N$39,'Nov I&amp;E'!$P$39,'Nov I&amp;E'!$R$39,'Nov I&amp;E'!$T$39,'Nov I&amp;E'!$V$39,'Nov I&amp;E'!$X$39,'Nov I&amp;E'!$R$40,'Nov I&amp;E'!$T$40,'Nov I&amp;E'!$V$40,'Nov I&amp;E'!$X$40,'Nov I&amp;E'!$N$44,'Nov I&amp;E'!$P$44,'Nov I&amp;E'!$R$44,'Nov I&amp;E'!$T$44</definedName>
    <definedName name="QB_FORMULA_12" localSheetId="6" hidden="1">BVA!$N$118,BVA!$P$118,BVA!$J$119,BVA!$L$119,BVA!$N$119,BVA!$P$119,BVA!$J$120,BVA!$L$120,BVA!$N$120,BVA!$P$120,BVA!$N$122,BVA!$P$122,BVA!$N$123,BVA!$P$123,BVA!$J$125,BVA!$L$125</definedName>
    <definedName name="QB_FORMULA_12" localSheetId="5" hidden="1">'Jan-Nov I&amp;E'!$Z$34,'Jan-Nov I&amp;E'!$AB$34,'Jan-Nov I&amp;E'!$AD$34,'Jan-Nov I&amp;E'!$AF$34,'Jan-Nov I&amp;E'!$J$35,'Jan-Nov I&amp;E'!$L$35,'Jan-Nov I&amp;E'!$N$35,'Jan-Nov I&amp;E'!$P$35,'Jan-Nov I&amp;E'!$R$35,'Jan-Nov I&amp;E'!$T$35,'Jan-Nov I&amp;E'!$V$35,'Jan-Nov I&amp;E'!$X$35,'Jan-Nov I&amp;E'!$Z$35,'Jan-Nov I&amp;E'!$AB$35,'Jan-Nov I&amp;E'!$AD$35,'Jan-Nov I&amp;E'!$AF$35</definedName>
    <definedName name="QB_FORMULA_12" localSheetId="4" hidden="1">'Nov I&amp;E'!$V$44,'Nov I&amp;E'!$X$44,'Nov I&amp;E'!$N$45,'Nov I&amp;E'!$P$45,'Nov I&amp;E'!$R$45,'Nov I&amp;E'!$T$45,'Nov I&amp;E'!$V$45,'Nov I&amp;E'!$X$45,'Nov I&amp;E'!$N$46,'Nov I&amp;E'!$P$46,'Nov I&amp;E'!$R$46,'Nov I&amp;E'!$T$46,'Nov I&amp;E'!$V$46,'Nov I&amp;E'!$X$46,'Nov I&amp;E'!$N$47,'Nov I&amp;E'!$P$47</definedName>
    <definedName name="QB_FORMULA_13" localSheetId="6" hidden="1">BVA!$N$125,BVA!$P$125,BVA!$N$127,BVA!$P$127,BVA!$N$128,BVA!$P$128,BVA!$N$129,BVA!$P$129,BVA!$N$130,BVA!$P$130,BVA!$N$131,BVA!$P$131,BVA!$N$132,BVA!$P$132,BVA!$J$134,BVA!$L$134</definedName>
    <definedName name="QB_FORMULA_13" localSheetId="5" hidden="1">'Jan-Nov I&amp;E'!$N$37,'Jan-Nov I&amp;E'!$P$37,'Jan-Nov I&amp;E'!$V$37,'Jan-Nov I&amp;E'!$X$37,'Jan-Nov I&amp;E'!$Z$37,'Jan-Nov I&amp;E'!$AB$37,'Jan-Nov I&amp;E'!$AD$37,'Jan-Nov I&amp;E'!$AF$37,'Jan-Nov I&amp;E'!$N$38,'Jan-Nov I&amp;E'!$P$38,'Jan-Nov I&amp;E'!$V$38,'Jan-Nov I&amp;E'!$X$38,'Jan-Nov I&amp;E'!$Z$38,'Jan-Nov I&amp;E'!$AB$38,'Jan-Nov I&amp;E'!$AD$38,'Jan-Nov I&amp;E'!$AF$38</definedName>
    <definedName name="QB_FORMULA_13" localSheetId="4" hidden="1">'Nov I&amp;E'!$R$47,'Nov I&amp;E'!$T$47,'Nov I&amp;E'!$V$47,'Nov I&amp;E'!$X$47,'Nov I&amp;E'!$N$48,'Nov I&amp;E'!$P$48,'Nov I&amp;E'!$R$48,'Nov I&amp;E'!$T$48,'Nov I&amp;E'!$V$48,'Nov I&amp;E'!$X$48,'Nov I&amp;E'!$J$49,'Nov I&amp;E'!$L$49,'Nov I&amp;E'!$N$49,'Nov I&amp;E'!$P$49,'Nov I&amp;E'!$R$49,'Nov I&amp;E'!$T$49</definedName>
    <definedName name="QB_FORMULA_14" localSheetId="6" hidden="1">BVA!$N$134,BVA!$P$134,BVA!$N$136,BVA!$P$136,BVA!$N$137,BVA!$P$137,BVA!$N$142,BVA!$P$142,BVA!$N$143,BVA!$P$143,BVA!$N$144,BVA!$P$144,BVA!$N$145,BVA!$P$145,BVA!$N$146,BVA!$P$146</definedName>
    <definedName name="QB_FORMULA_14" localSheetId="5" hidden="1">'Jan-Nov I&amp;E'!$N$39,'Jan-Nov I&amp;E'!$P$39,'Jan-Nov I&amp;E'!$V$39,'Jan-Nov I&amp;E'!$X$39,'Jan-Nov I&amp;E'!$Z$39,'Jan-Nov I&amp;E'!$AB$39,'Jan-Nov I&amp;E'!$AD$39,'Jan-Nov I&amp;E'!$AF$39,'Jan-Nov I&amp;E'!$N$40,'Jan-Nov I&amp;E'!$P$40,'Jan-Nov I&amp;E'!$V$40,'Jan-Nov I&amp;E'!$X$40,'Jan-Nov I&amp;E'!$Z$40,'Jan-Nov I&amp;E'!$AB$40,'Jan-Nov I&amp;E'!$AD$40,'Jan-Nov I&amp;E'!$AF$40</definedName>
    <definedName name="QB_FORMULA_14" localSheetId="4" hidden="1">'Nov I&amp;E'!$V$49,'Nov I&amp;E'!$X$49,'Nov I&amp;E'!$N$50,'Nov I&amp;E'!$P$50,'Nov I&amp;E'!$R$50,'Nov I&amp;E'!$T$50,'Nov I&amp;E'!$V$50,'Nov I&amp;E'!$X$50,'Nov I&amp;E'!$N$51,'Nov I&amp;E'!$P$51,'Nov I&amp;E'!$R$51,'Nov I&amp;E'!$T$51,'Nov I&amp;E'!$V$51,'Nov I&amp;E'!$X$51,'Nov I&amp;E'!$N$52,'Nov I&amp;E'!$P$52</definedName>
    <definedName name="QB_FORMULA_15" localSheetId="6" hidden="1">BVA!$N$148,BVA!$P$148,BVA!$J$149,BVA!$L$149,BVA!$N$149,BVA!$P$149,BVA!$N$150,BVA!$P$150,BVA!$N$151,BVA!$P$151,BVA!$N$173,BVA!$P$173,BVA!$J$174,BVA!$L$174,BVA!$N$174,BVA!$P$174</definedName>
    <definedName name="QB_FORMULA_15" localSheetId="5" hidden="1">'Jan-Nov I&amp;E'!$N$41,'Jan-Nov I&amp;E'!$P$41,'Jan-Nov I&amp;E'!$V$41,'Jan-Nov I&amp;E'!$X$41,'Jan-Nov I&amp;E'!$Z$41,'Jan-Nov I&amp;E'!$AB$41,'Jan-Nov I&amp;E'!$AD$41,'Jan-Nov I&amp;E'!$AF$41,'Jan-Nov I&amp;E'!$J$42,'Jan-Nov I&amp;E'!$L$42,'Jan-Nov I&amp;E'!$N$42,'Jan-Nov I&amp;E'!$P$42,'Jan-Nov I&amp;E'!$R$42,'Jan-Nov I&amp;E'!$T$42,'Jan-Nov I&amp;E'!$V$42,'Jan-Nov I&amp;E'!$X$42</definedName>
    <definedName name="QB_FORMULA_15" localSheetId="4" hidden="1">'Nov I&amp;E'!$R$52,'Nov I&amp;E'!$T$52,'Nov I&amp;E'!$V$52,'Nov I&amp;E'!$X$52,'Nov I&amp;E'!$N$53,'Nov I&amp;E'!$P$53,'Nov I&amp;E'!$R$53,'Nov I&amp;E'!$T$53,'Nov I&amp;E'!$V$53,'Nov I&amp;E'!$X$53,'Nov I&amp;E'!$N$54,'Nov I&amp;E'!$P$54,'Nov I&amp;E'!$R$54,'Nov I&amp;E'!$T$54,'Nov I&amp;E'!$V$54,'Nov I&amp;E'!$X$54</definedName>
    <definedName name="QB_FORMULA_16" localSheetId="6" hidden="1">BVA!$J$175,BVA!$L$175,BVA!$N$175,BVA!$P$175,BVA!$N$177,BVA!$P$177,BVA!$J$179,BVA!$L$179,BVA!$N$179,BVA!$P$179,BVA!$N$181,BVA!$P$181,BVA!$N$182,BVA!$P$182,BVA!$N$184,BVA!$P$184</definedName>
    <definedName name="QB_FORMULA_16" localSheetId="5" hidden="1">'Jan-Nov I&amp;E'!$Z$42,'Jan-Nov I&amp;E'!$AB$42,'Jan-Nov I&amp;E'!$AD$42,'Jan-Nov I&amp;E'!$AF$42,'Jan-Nov I&amp;E'!$N$43,'Jan-Nov I&amp;E'!$P$43,'Jan-Nov I&amp;E'!$V$43,'Jan-Nov I&amp;E'!$X$43,'Jan-Nov I&amp;E'!$Z$43,'Jan-Nov I&amp;E'!$AB$43,'Jan-Nov I&amp;E'!$AD$43,'Jan-Nov I&amp;E'!$AF$43,'Jan-Nov I&amp;E'!$N$45,'Jan-Nov I&amp;E'!$P$45,'Jan-Nov I&amp;E'!$V$45,'Jan-Nov I&amp;E'!$X$45</definedName>
    <definedName name="QB_FORMULA_16" localSheetId="4" hidden="1">'Nov I&amp;E'!$J$55,'Nov I&amp;E'!$L$55,'Nov I&amp;E'!$N$55,'Nov I&amp;E'!$P$55,'Nov I&amp;E'!$R$55,'Nov I&amp;E'!$T$55,'Nov I&amp;E'!$V$55,'Nov I&amp;E'!$X$55,'Nov I&amp;E'!$N$57,'Nov I&amp;E'!$P$57,'Nov I&amp;E'!$R$57,'Nov I&amp;E'!$T$57,'Nov I&amp;E'!$V$57,'Nov I&amp;E'!$X$57,'Nov I&amp;E'!$N$58,'Nov I&amp;E'!$P$58</definedName>
    <definedName name="QB_FORMULA_17" localSheetId="6" hidden="1">BVA!$N$185,BVA!$P$185,BVA!$J$186,BVA!$L$186,BVA!$N$186,BVA!$P$186,BVA!$N$187,BVA!$P$187,BVA!$N$188,BVA!$P$188,BVA!$N$191,BVA!$P$191,BVA!$J$192,BVA!$L$192,BVA!$N$192,BVA!$P$192</definedName>
    <definedName name="QB_FORMULA_17" localSheetId="5" hidden="1">'Jan-Nov I&amp;E'!$Z$45,'Jan-Nov I&amp;E'!$AB$45,'Jan-Nov I&amp;E'!$AD$45,'Jan-Nov I&amp;E'!$AF$45,'Jan-Nov I&amp;E'!$N$46,'Jan-Nov I&amp;E'!$P$46,'Jan-Nov I&amp;E'!$V$46,'Jan-Nov I&amp;E'!$X$46,'Jan-Nov I&amp;E'!$Z$46,'Jan-Nov I&amp;E'!$AB$46,'Jan-Nov I&amp;E'!$AD$46,'Jan-Nov I&amp;E'!$AF$46,'Jan-Nov I&amp;E'!$N$47,'Jan-Nov I&amp;E'!$P$47,'Jan-Nov I&amp;E'!$V$47,'Jan-Nov I&amp;E'!$X$47</definedName>
    <definedName name="QB_FORMULA_17" localSheetId="4" hidden="1">'Nov I&amp;E'!$R$58,'Nov I&amp;E'!$T$58,'Nov I&amp;E'!$V$58,'Nov I&amp;E'!$X$58,'Nov I&amp;E'!$N$59,'Nov I&amp;E'!$P$59,'Nov I&amp;E'!$R$59,'Nov I&amp;E'!$T$59,'Nov I&amp;E'!$V$59,'Nov I&amp;E'!$X$59,'Nov I&amp;E'!$N$60,'Nov I&amp;E'!$P$60,'Nov I&amp;E'!$R$60,'Nov I&amp;E'!$T$60,'Nov I&amp;E'!$V$60,'Nov I&amp;E'!$X$60</definedName>
    <definedName name="QB_FORMULA_18" localSheetId="6" hidden="1">BVA!$J$193,BVA!$L$193,BVA!$N$193,BVA!$P$193,BVA!$N$196,BVA!$P$196,BVA!$N$197,BVA!$P$197,BVA!$J$198,BVA!$L$198,BVA!$N$198,BVA!$P$198,BVA!$N$199,BVA!$P$199,BVA!$J$200,BVA!$L$200</definedName>
    <definedName name="QB_FORMULA_18" localSheetId="5" hidden="1">'Jan-Nov I&amp;E'!$Z$47,'Jan-Nov I&amp;E'!$AB$47,'Jan-Nov I&amp;E'!$AD$47,'Jan-Nov I&amp;E'!$AF$47,'Jan-Nov I&amp;E'!$N$48,'Jan-Nov I&amp;E'!$P$48,'Jan-Nov I&amp;E'!$V$48,'Jan-Nov I&amp;E'!$X$48,'Jan-Nov I&amp;E'!$Z$48,'Jan-Nov I&amp;E'!$AB$48,'Jan-Nov I&amp;E'!$AD$48,'Jan-Nov I&amp;E'!$AF$48,'Jan-Nov I&amp;E'!$J$49,'Jan-Nov I&amp;E'!$L$49,'Jan-Nov I&amp;E'!$N$49,'Jan-Nov I&amp;E'!$P$49</definedName>
    <definedName name="QB_FORMULA_18" localSheetId="4" hidden="1">'Nov I&amp;E'!$N$61,'Nov I&amp;E'!$P$61,'Nov I&amp;E'!$R$61,'Nov I&amp;E'!$T$61,'Nov I&amp;E'!$V$61,'Nov I&amp;E'!$X$61,'Nov I&amp;E'!$N$62,'Nov I&amp;E'!$P$62,'Nov I&amp;E'!$R$62,'Nov I&amp;E'!$T$62,'Nov I&amp;E'!$V$62,'Nov I&amp;E'!$X$62,'Nov I&amp;E'!$N$63,'Nov I&amp;E'!$P$63,'Nov I&amp;E'!$R$63,'Nov I&amp;E'!$T$63</definedName>
    <definedName name="QB_FORMULA_19" localSheetId="6" hidden="1">BVA!$N$200,BVA!$P$200,BVA!$J$202,BVA!$L$202,BVA!$N$202,BVA!$P$202,BVA!$J$203,BVA!$L$203,BVA!$N$203,BVA!$P$203,BVA!$J$214,BVA!$J$225,BVA!$J$227,BVA!$J$228,BVA!$N$233,BVA!$P$233</definedName>
    <definedName name="QB_FORMULA_19" localSheetId="5" hidden="1">'Jan-Nov I&amp;E'!$R$49,'Jan-Nov I&amp;E'!$T$49,'Jan-Nov I&amp;E'!$V$49,'Jan-Nov I&amp;E'!$X$49,'Jan-Nov I&amp;E'!$Z$49,'Jan-Nov I&amp;E'!$AB$49,'Jan-Nov I&amp;E'!$AD$49,'Jan-Nov I&amp;E'!$AF$49,'Jan-Nov I&amp;E'!$N$50,'Jan-Nov I&amp;E'!$P$50,'Jan-Nov I&amp;E'!$V$50,'Jan-Nov I&amp;E'!$X$50,'Jan-Nov I&amp;E'!$Z$50,'Jan-Nov I&amp;E'!$AB$50,'Jan-Nov I&amp;E'!$AD$50,'Jan-Nov I&amp;E'!$AF$50</definedName>
    <definedName name="QB_FORMULA_19" localSheetId="4" hidden="1">'Nov I&amp;E'!$V$63,'Nov I&amp;E'!$X$63,'Nov I&amp;E'!$N$64,'Nov I&amp;E'!$P$64,'Nov I&amp;E'!$R$64,'Nov I&amp;E'!$T$64,'Nov I&amp;E'!$V$64,'Nov I&amp;E'!$X$64,'Nov I&amp;E'!$J$65,'Nov I&amp;E'!$L$65,'Nov I&amp;E'!$N$65,'Nov I&amp;E'!$P$65,'Nov I&amp;E'!$R$65,'Nov I&amp;E'!$T$65,'Nov I&amp;E'!$V$65,'Nov I&amp;E'!$X$65</definedName>
    <definedName name="QB_FORMULA_2" localSheetId="6" hidden="1">BVA!$N$30,BVA!$P$30,BVA!$N$32,BVA!$P$32,BVA!$N$33,BVA!$P$33,BVA!$J$35,BVA!$L$35,BVA!$N$35,BVA!$P$35,BVA!$N$37,BVA!$P$37,BVA!$N$38,BVA!$P$38,BVA!$N$39,BVA!$P$39</definedName>
    <definedName name="QB_FORMULA_2" localSheetId="5" hidden="1">'Jan-Nov I&amp;E'!$V$10,'Jan-Nov I&amp;E'!$X$10,'Jan-Nov I&amp;E'!$Z$10,'Jan-Nov I&amp;E'!$AB$10,'Jan-Nov I&amp;E'!$AD$10,'Jan-Nov I&amp;E'!$AF$10,'Jan-Nov I&amp;E'!$N$11,'Jan-Nov I&amp;E'!$P$11,'Jan-Nov I&amp;E'!$V$11,'Jan-Nov I&amp;E'!$X$11,'Jan-Nov I&amp;E'!$Z$11,'Jan-Nov I&amp;E'!$AB$11,'Jan-Nov I&amp;E'!$AD$11,'Jan-Nov I&amp;E'!$AF$11,'Jan-Nov I&amp;E'!$N$12,'Jan-Nov I&amp;E'!$P$12</definedName>
    <definedName name="QB_FORMULA_2" localSheetId="4" hidden="1">'Nov I&amp;E'!$R$11,'Nov I&amp;E'!$T$11,'Nov I&amp;E'!$V$11,'Nov I&amp;E'!$X$11,'Nov I&amp;E'!$N$12,'Nov I&amp;E'!$P$12,'Nov I&amp;E'!$R$12,'Nov I&amp;E'!$T$12,'Nov I&amp;E'!$V$12,'Nov I&amp;E'!$X$12,'Nov I&amp;E'!$R$13,'Nov I&amp;E'!$T$13,'Nov I&amp;E'!$V$13,'Nov I&amp;E'!$X$13,'Nov I&amp;E'!$N$14,'Nov I&amp;E'!$P$14</definedName>
    <definedName name="QB_FORMULA_20" localSheetId="6" hidden="1">BVA!$N$234,BVA!$P$234,BVA!$N$235,BVA!$P$235,BVA!$N$236,BVA!$P$236,BVA!$J$237,BVA!$L$237,BVA!$N$237,BVA!$P$237,BVA!$J$241,BVA!$J$244,BVA!$J$250,BVA!$J$251,BVA!$J$252,BVA!$L$252</definedName>
    <definedName name="QB_FORMULA_20" localSheetId="5" hidden="1">'Jan-Nov I&amp;E'!$V$51,'Jan-Nov I&amp;E'!$X$51,'Jan-Nov I&amp;E'!$Z$51,'Jan-Nov I&amp;E'!$AB$51,'Jan-Nov I&amp;E'!$AD$51,'Jan-Nov I&amp;E'!$AF$51,'Jan-Nov I&amp;E'!$N$55,'Jan-Nov I&amp;E'!$P$55,'Jan-Nov I&amp;E'!$V$55,'Jan-Nov I&amp;E'!$X$55,'Jan-Nov I&amp;E'!$Z$55,'Jan-Nov I&amp;E'!$AB$55,'Jan-Nov I&amp;E'!$AD$55,'Jan-Nov I&amp;E'!$AF$55,'Jan-Nov I&amp;E'!$N$56,'Jan-Nov I&amp;E'!$P$56</definedName>
    <definedName name="QB_FORMULA_20" localSheetId="4" hidden="1">'Nov I&amp;E'!$N$67,'Nov I&amp;E'!$P$67,'Nov I&amp;E'!$R$67,'Nov I&amp;E'!$T$67,'Nov I&amp;E'!$V$67,'Nov I&amp;E'!$X$67,'Nov I&amp;E'!$N$68,'Nov I&amp;E'!$P$68,'Nov I&amp;E'!$R$68,'Nov I&amp;E'!$T$68,'Nov I&amp;E'!$V$68,'Nov I&amp;E'!$X$68,'Nov I&amp;E'!$N$69,'Nov I&amp;E'!$P$69,'Nov I&amp;E'!$R$69,'Nov I&amp;E'!$T$69</definedName>
    <definedName name="QB_FORMULA_21" localSheetId="6" hidden="1">BVA!$N$252,BVA!$P$252,BVA!$J$253,BVA!$L$253,BVA!$N$253,BVA!$P$253,BVA!$J$254,BVA!$L$254,BVA!$N$254,BVA!$P$254</definedName>
    <definedName name="QB_FORMULA_21" localSheetId="5" hidden="1">'Jan-Nov I&amp;E'!$V$56,'Jan-Nov I&amp;E'!$X$56,'Jan-Nov I&amp;E'!$Z$56,'Jan-Nov I&amp;E'!$AB$56,'Jan-Nov I&amp;E'!$AD$56,'Jan-Nov I&amp;E'!$AF$56,'Jan-Nov I&amp;E'!$N$57,'Jan-Nov I&amp;E'!$P$57,'Jan-Nov I&amp;E'!$V$57,'Jan-Nov I&amp;E'!$X$57,'Jan-Nov I&amp;E'!$Z$57,'Jan-Nov I&amp;E'!$AB$57,'Jan-Nov I&amp;E'!$AD$57,'Jan-Nov I&amp;E'!$AF$57,'Jan-Nov I&amp;E'!$V$58,'Jan-Nov I&amp;E'!$X$58</definedName>
    <definedName name="QB_FORMULA_21" localSheetId="4" hidden="1">'Nov I&amp;E'!$V$69,'Nov I&amp;E'!$X$69,'Nov I&amp;E'!$J$70,'Nov I&amp;E'!$L$70,'Nov I&amp;E'!$N$70,'Nov I&amp;E'!$P$70,'Nov I&amp;E'!$R$70,'Nov I&amp;E'!$T$70,'Nov I&amp;E'!$V$70,'Nov I&amp;E'!$X$70,'Nov I&amp;E'!$J$71,'Nov I&amp;E'!$L$71,'Nov I&amp;E'!$N$71,'Nov I&amp;E'!$P$71,'Nov I&amp;E'!$R$71,'Nov I&amp;E'!$T$71</definedName>
    <definedName name="QB_FORMULA_22" localSheetId="5" hidden="1">'Jan-Nov I&amp;E'!$Z$58,'Jan-Nov I&amp;E'!$AB$58,'Jan-Nov I&amp;E'!$AD$58,'Jan-Nov I&amp;E'!$AF$58,'Jan-Nov I&amp;E'!$V$59,'Jan-Nov I&amp;E'!$X$59,'Jan-Nov I&amp;E'!$Z$59,'Jan-Nov I&amp;E'!$AB$59,'Jan-Nov I&amp;E'!$AD$59,'Jan-Nov I&amp;E'!$AF$59,'Jan-Nov I&amp;E'!$V$60,'Jan-Nov I&amp;E'!$X$60,'Jan-Nov I&amp;E'!$Z$60,'Jan-Nov I&amp;E'!$AB$60,'Jan-Nov I&amp;E'!$AD$60,'Jan-Nov I&amp;E'!$AF$60</definedName>
    <definedName name="QB_FORMULA_22" localSheetId="4" hidden="1">'Nov I&amp;E'!$V$71,'Nov I&amp;E'!$X$71,'Nov I&amp;E'!$N$72,'Nov I&amp;E'!$P$72,'Nov I&amp;E'!$R$72,'Nov I&amp;E'!$T$72,'Nov I&amp;E'!$V$72,'Nov I&amp;E'!$X$72,'Nov I&amp;E'!$N$73,'Nov I&amp;E'!$P$73,'Nov I&amp;E'!$R$73,'Nov I&amp;E'!$T$73,'Nov I&amp;E'!$V$73,'Nov I&amp;E'!$X$73,'Nov I&amp;E'!$N$75,'Nov I&amp;E'!$P$75</definedName>
    <definedName name="QB_FORMULA_23" localSheetId="5" hidden="1">'Jan-Nov I&amp;E'!$N$61,'Jan-Nov I&amp;E'!$P$61,'Jan-Nov I&amp;E'!$V$61,'Jan-Nov I&amp;E'!$X$61,'Jan-Nov I&amp;E'!$Z$61,'Jan-Nov I&amp;E'!$AB$61,'Jan-Nov I&amp;E'!$AD$61,'Jan-Nov I&amp;E'!$AF$61,'Jan-Nov I&amp;E'!$N$62,'Jan-Nov I&amp;E'!$P$62,'Jan-Nov I&amp;E'!$V$62,'Jan-Nov I&amp;E'!$X$62,'Jan-Nov I&amp;E'!$Z$62,'Jan-Nov I&amp;E'!$AB$62,'Jan-Nov I&amp;E'!$AD$62,'Jan-Nov I&amp;E'!$AF$62</definedName>
    <definedName name="QB_FORMULA_23" localSheetId="4" hidden="1">'Nov I&amp;E'!$R$75,'Nov I&amp;E'!$T$75,'Nov I&amp;E'!$V$75,'Nov I&amp;E'!$X$75,'Nov I&amp;E'!$N$76,'Nov I&amp;E'!$P$76,'Nov I&amp;E'!$R$76,'Nov I&amp;E'!$T$76,'Nov I&amp;E'!$V$76,'Nov I&amp;E'!$X$76,'Nov I&amp;E'!$J$77,'Nov I&amp;E'!$L$77,'Nov I&amp;E'!$N$77,'Nov I&amp;E'!$P$77,'Nov I&amp;E'!$R$77,'Nov I&amp;E'!$T$77</definedName>
    <definedName name="QB_FORMULA_24" localSheetId="5" hidden="1">'Jan-Nov I&amp;E'!$J$63,'Jan-Nov I&amp;E'!$L$63,'Jan-Nov I&amp;E'!$N$63,'Jan-Nov I&amp;E'!$P$63,'Jan-Nov I&amp;E'!$R$63,'Jan-Nov I&amp;E'!$T$63,'Jan-Nov I&amp;E'!$V$63,'Jan-Nov I&amp;E'!$X$63,'Jan-Nov I&amp;E'!$Z$63,'Jan-Nov I&amp;E'!$AB$63,'Jan-Nov I&amp;E'!$AD$63,'Jan-Nov I&amp;E'!$AF$63,'Jan-Nov I&amp;E'!$N$64,'Jan-Nov I&amp;E'!$P$64,'Jan-Nov I&amp;E'!$V$64,'Jan-Nov I&amp;E'!$X$64</definedName>
    <definedName name="QB_FORMULA_24" localSheetId="4" hidden="1">'Nov I&amp;E'!$V$77,'Nov I&amp;E'!$X$77,'Nov I&amp;E'!$N$80,'Nov I&amp;E'!$P$80,'Nov I&amp;E'!$R$80,'Nov I&amp;E'!$T$80,'Nov I&amp;E'!$V$80,'Nov I&amp;E'!$X$80,'Nov I&amp;E'!$N$81,'Nov I&amp;E'!$P$81,'Nov I&amp;E'!$R$81,'Nov I&amp;E'!$T$81,'Nov I&amp;E'!$V$81,'Nov I&amp;E'!$X$81,'Nov I&amp;E'!$N$82,'Nov I&amp;E'!$P$82</definedName>
    <definedName name="QB_FORMULA_25" localSheetId="5" hidden="1">'Jan-Nov I&amp;E'!$Z$64,'Jan-Nov I&amp;E'!$AB$64,'Jan-Nov I&amp;E'!$AD$64,'Jan-Nov I&amp;E'!$AF$64,'Jan-Nov I&amp;E'!$V$65,'Jan-Nov I&amp;E'!$X$65,'Jan-Nov I&amp;E'!$Z$65,'Jan-Nov I&amp;E'!$AB$65,'Jan-Nov I&amp;E'!$AD$65,'Jan-Nov I&amp;E'!$AF$65,'Jan-Nov I&amp;E'!$V$66,'Jan-Nov I&amp;E'!$X$66,'Jan-Nov I&amp;E'!$Z$66,'Jan-Nov I&amp;E'!$AB$66,'Jan-Nov I&amp;E'!$AD$66,'Jan-Nov I&amp;E'!$AF$66</definedName>
    <definedName name="QB_FORMULA_25" localSheetId="4" hidden="1">'Nov I&amp;E'!$R$82,'Nov I&amp;E'!$T$82,'Nov I&amp;E'!$V$82,'Nov I&amp;E'!$X$82,'Nov I&amp;E'!$N$83,'Nov I&amp;E'!$P$83,'Nov I&amp;E'!$R$83,'Nov I&amp;E'!$T$83,'Nov I&amp;E'!$V$83,'Nov I&amp;E'!$X$83,'Nov I&amp;E'!$J$84,'Nov I&amp;E'!$L$84,'Nov I&amp;E'!$N$84,'Nov I&amp;E'!$P$84,'Nov I&amp;E'!$R$84,'Nov I&amp;E'!$T$84</definedName>
    <definedName name="QB_FORMULA_26" localSheetId="5" hidden="1">'Jan-Nov I&amp;E'!$N$67,'Jan-Nov I&amp;E'!$P$67,'Jan-Nov I&amp;E'!$V$67,'Jan-Nov I&amp;E'!$X$67,'Jan-Nov I&amp;E'!$Z$67,'Jan-Nov I&amp;E'!$AB$67,'Jan-Nov I&amp;E'!$AD$67,'Jan-Nov I&amp;E'!$AF$67,'Jan-Nov I&amp;E'!$N$68,'Jan-Nov I&amp;E'!$P$68,'Jan-Nov I&amp;E'!$V$68,'Jan-Nov I&amp;E'!$X$68,'Jan-Nov I&amp;E'!$Z$68,'Jan-Nov I&amp;E'!$AB$68,'Jan-Nov I&amp;E'!$AD$68,'Jan-Nov I&amp;E'!$AF$68</definedName>
    <definedName name="QB_FORMULA_26" localSheetId="4" hidden="1">'Nov I&amp;E'!$V$84,'Nov I&amp;E'!$X$84,'Nov I&amp;E'!$N$86,'Nov I&amp;E'!$P$86,'Nov I&amp;E'!$R$86,'Nov I&amp;E'!$T$86,'Nov I&amp;E'!$V$86,'Nov I&amp;E'!$X$86,'Nov I&amp;E'!$N$87,'Nov I&amp;E'!$P$87,'Nov I&amp;E'!$R$87,'Nov I&amp;E'!$T$87,'Nov I&amp;E'!$V$87,'Nov I&amp;E'!$X$87,'Nov I&amp;E'!$N$88,'Nov I&amp;E'!$P$88</definedName>
    <definedName name="QB_FORMULA_27" localSheetId="5" hidden="1">'Jan-Nov I&amp;E'!$N$69,'Jan-Nov I&amp;E'!$P$69,'Jan-Nov I&amp;E'!$V$69,'Jan-Nov I&amp;E'!$X$69,'Jan-Nov I&amp;E'!$Z$69,'Jan-Nov I&amp;E'!$AB$69,'Jan-Nov I&amp;E'!$AD$69,'Jan-Nov I&amp;E'!$AF$69,'Jan-Nov I&amp;E'!$N$70,'Jan-Nov I&amp;E'!$P$70,'Jan-Nov I&amp;E'!$V$70,'Jan-Nov I&amp;E'!$X$70,'Jan-Nov I&amp;E'!$Z$70,'Jan-Nov I&amp;E'!$AB$70,'Jan-Nov I&amp;E'!$AD$70,'Jan-Nov I&amp;E'!$AF$70</definedName>
    <definedName name="QB_FORMULA_27" localSheetId="4" hidden="1">'Nov I&amp;E'!$R$88,'Nov I&amp;E'!$T$88,'Nov I&amp;E'!$V$88,'Nov I&amp;E'!$X$88,'Nov I&amp;E'!$N$89,'Nov I&amp;E'!$P$89,'Nov I&amp;E'!$R$89,'Nov I&amp;E'!$T$89,'Nov I&amp;E'!$V$89,'Nov I&amp;E'!$X$89,'Nov I&amp;E'!$N$90,'Nov I&amp;E'!$P$90,'Nov I&amp;E'!$R$90,'Nov I&amp;E'!$T$90,'Nov I&amp;E'!$V$90,'Nov I&amp;E'!$X$90</definedName>
    <definedName name="QB_FORMULA_28" localSheetId="5" hidden="1">'Jan-Nov I&amp;E'!$J$71,'Jan-Nov I&amp;E'!$L$71,'Jan-Nov I&amp;E'!$N$71,'Jan-Nov I&amp;E'!$P$71,'Jan-Nov I&amp;E'!$R$71,'Jan-Nov I&amp;E'!$T$71,'Jan-Nov I&amp;E'!$V$71,'Jan-Nov I&amp;E'!$X$71,'Jan-Nov I&amp;E'!$Z$71,'Jan-Nov I&amp;E'!$AB$71,'Jan-Nov I&amp;E'!$AD$71,'Jan-Nov I&amp;E'!$AF$71,'Jan-Nov I&amp;E'!$N$73,'Jan-Nov I&amp;E'!$P$73,'Jan-Nov I&amp;E'!$V$73,'Jan-Nov I&amp;E'!$X$73</definedName>
    <definedName name="QB_FORMULA_28" localSheetId="4" hidden="1">'Nov I&amp;E'!$J$91,'Nov I&amp;E'!$L$91,'Nov I&amp;E'!$N$91,'Nov I&amp;E'!$P$91,'Nov I&amp;E'!$R$91,'Nov I&amp;E'!$T$91,'Nov I&amp;E'!$V$91,'Nov I&amp;E'!$X$91,'Nov I&amp;E'!$N$93,'Nov I&amp;E'!$P$93,'Nov I&amp;E'!$R$93,'Nov I&amp;E'!$T$93,'Nov I&amp;E'!$V$93,'Nov I&amp;E'!$X$93,'Nov I&amp;E'!$N$95,'Nov I&amp;E'!$P$95</definedName>
    <definedName name="QB_FORMULA_29" localSheetId="5" hidden="1">'Jan-Nov I&amp;E'!$Z$73,'Jan-Nov I&amp;E'!$AB$73,'Jan-Nov I&amp;E'!$AD$73,'Jan-Nov I&amp;E'!$AF$73,'Jan-Nov I&amp;E'!$N$74,'Jan-Nov I&amp;E'!$P$74,'Jan-Nov I&amp;E'!$V$74,'Jan-Nov I&amp;E'!$X$74,'Jan-Nov I&amp;E'!$Z$74,'Jan-Nov I&amp;E'!$AB$74,'Jan-Nov I&amp;E'!$AD$74,'Jan-Nov I&amp;E'!$AF$74,'Jan-Nov I&amp;E'!$N$75,'Jan-Nov I&amp;E'!$P$75,'Jan-Nov I&amp;E'!$V$75,'Jan-Nov I&amp;E'!$X$75</definedName>
    <definedName name="QB_FORMULA_29" localSheetId="4" hidden="1">'Nov I&amp;E'!$R$95,'Nov I&amp;E'!$T$95,'Nov I&amp;E'!$V$95,'Nov I&amp;E'!$X$95,'Nov I&amp;E'!$N$96,'Nov I&amp;E'!$P$96,'Nov I&amp;E'!$R$96,'Nov I&amp;E'!$T$96,'Nov I&amp;E'!$V$96,'Nov I&amp;E'!$X$96,'Nov I&amp;E'!$N$97,'Nov I&amp;E'!$P$97,'Nov I&amp;E'!$R$97,'Nov I&amp;E'!$T$97,'Nov I&amp;E'!$V$97,'Nov I&amp;E'!$X$97</definedName>
    <definedName name="QB_FORMULA_3" localSheetId="6" hidden="1">BVA!$N$40,BVA!$P$40,BVA!$N$41,BVA!$P$41,BVA!$J$42,BVA!$L$42,BVA!$N$42,BVA!$P$42,BVA!$N$43,BVA!$P$43,BVA!$N$45,BVA!$P$45,BVA!$N$46,BVA!$P$46,BVA!$N$47,BVA!$P$47</definedName>
    <definedName name="QB_FORMULA_3" localSheetId="5" hidden="1">'Jan-Nov I&amp;E'!$V$12,'Jan-Nov I&amp;E'!$X$12,'Jan-Nov I&amp;E'!$Z$12,'Jan-Nov I&amp;E'!$AB$12,'Jan-Nov I&amp;E'!$AD$12,'Jan-Nov I&amp;E'!$AF$12,'Jan-Nov I&amp;E'!$N$13,'Jan-Nov I&amp;E'!$P$13,'Jan-Nov I&amp;E'!$V$13,'Jan-Nov I&amp;E'!$X$13,'Jan-Nov I&amp;E'!$Z$13,'Jan-Nov I&amp;E'!$AB$13,'Jan-Nov I&amp;E'!$AD$13,'Jan-Nov I&amp;E'!$AF$13,'Jan-Nov I&amp;E'!$V$14,'Jan-Nov I&amp;E'!$X$14</definedName>
    <definedName name="QB_FORMULA_3" localSheetId="4" hidden="1">'Nov I&amp;E'!$R$14,'Nov I&amp;E'!$T$14,'Nov I&amp;E'!$V$14,'Nov I&amp;E'!$X$14,'Nov I&amp;E'!$J$15,'Nov I&amp;E'!$L$15,'Nov I&amp;E'!$N$15,'Nov I&amp;E'!$P$15,'Nov I&amp;E'!$R$15,'Nov I&amp;E'!$T$15,'Nov I&amp;E'!$V$15,'Nov I&amp;E'!$X$15,'Nov I&amp;E'!$J$16,'Nov I&amp;E'!$L$16,'Nov I&amp;E'!$N$16,'Nov I&amp;E'!$P$16</definedName>
    <definedName name="QB_FORMULA_30" localSheetId="5" hidden="1">'Jan-Nov I&amp;E'!$Z$75,'Jan-Nov I&amp;E'!$AB$75,'Jan-Nov I&amp;E'!$AD$75,'Jan-Nov I&amp;E'!$AF$75,'Jan-Nov I&amp;E'!$N$76,'Jan-Nov I&amp;E'!$P$76,'Jan-Nov I&amp;E'!$V$76,'Jan-Nov I&amp;E'!$X$76,'Jan-Nov I&amp;E'!$Z$76,'Jan-Nov I&amp;E'!$AB$76,'Jan-Nov I&amp;E'!$AD$76,'Jan-Nov I&amp;E'!$AF$76,'Jan-Nov I&amp;E'!$N$77,'Jan-Nov I&amp;E'!$P$77,'Jan-Nov I&amp;E'!$V$77,'Jan-Nov I&amp;E'!$X$77</definedName>
    <definedName name="QB_FORMULA_30" localSheetId="4" hidden="1">'Nov I&amp;E'!$J$98,'Nov I&amp;E'!$L$98,'Nov I&amp;E'!$N$98,'Nov I&amp;E'!$P$98,'Nov I&amp;E'!$R$98,'Nov I&amp;E'!$T$98,'Nov I&amp;E'!$V$98,'Nov I&amp;E'!$X$98,'Nov I&amp;E'!$N$99,'Nov I&amp;E'!$P$99,'Nov I&amp;E'!$R$99,'Nov I&amp;E'!$T$99,'Nov I&amp;E'!$V$99,'Nov I&amp;E'!$X$99,'Nov I&amp;E'!$J$100,'Nov I&amp;E'!$L$100</definedName>
    <definedName name="QB_FORMULA_31" localSheetId="5" hidden="1">'Jan-Nov I&amp;E'!$Z$77,'Jan-Nov I&amp;E'!$AB$77,'Jan-Nov I&amp;E'!$AD$77,'Jan-Nov I&amp;E'!$AF$77,'Jan-Nov I&amp;E'!$N$78,'Jan-Nov I&amp;E'!$P$78,'Jan-Nov I&amp;E'!$V$78,'Jan-Nov I&amp;E'!$X$78,'Jan-Nov I&amp;E'!$Z$78,'Jan-Nov I&amp;E'!$AB$78,'Jan-Nov I&amp;E'!$AD$78,'Jan-Nov I&amp;E'!$AF$78,'Jan-Nov I&amp;E'!$N$79,'Jan-Nov I&amp;E'!$P$79,'Jan-Nov I&amp;E'!$V$79,'Jan-Nov I&amp;E'!$X$79</definedName>
    <definedName name="QB_FORMULA_31" localSheetId="4" hidden="1">'Nov I&amp;E'!$N$100,'Nov I&amp;E'!$P$100,'Nov I&amp;E'!$R$100,'Nov I&amp;E'!$T$100,'Nov I&amp;E'!$V$100,'Nov I&amp;E'!$X$100,'Nov I&amp;E'!$N$101,'Nov I&amp;E'!$P$101,'Nov I&amp;E'!$R$101,'Nov I&amp;E'!$T$101,'Nov I&amp;E'!$V$101,'Nov I&amp;E'!$X$101,'Nov I&amp;E'!$J$102,'Nov I&amp;E'!$L$102,'Nov I&amp;E'!$N$102,'Nov I&amp;E'!$P$102</definedName>
    <definedName name="QB_FORMULA_32" localSheetId="5" hidden="1">'Jan-Nov I&amp;E'!$Z$79,'Jan-Nov I&amp;E'!$AB$79,'Jan-Nov I&amp;E'!$AD$79,'Jan-Nov I&amp;E'!$AF$79,'Jan-Nov I&amp;E'!$N$80,'Jan-Nov I&amp;E'!$P$80,'Jan-Nov I&amp;E'!$V$80,'Jan-Nov I&amp;E'!$X$80,'Jan-Nov I&amp;E'!$Z$80,'Jan-Nov I&amp;E'!$AB$80,'Jan-Nov I&amp;E'!$AD$80,'Jan-Nov I&amp;E'!$AF$80,'Jan-Nov I&amp;E'!$J$81,'Jan-Nov I&amp;E'!$L$81,'Jan-Nov I&amp;E'!$N$81,'Jan-Nov I&amp;E'!$P$81</definedName>
    <definedName name="QB_FORMULA_32" localSheetId="4" hidden="1">'Nov I&amp;E'!$R$102,'Nov I&amp;E'!$T$102,'Nov I&amp;E'!$V$102,'Nov I&amp;E'!$X$102,'Nov I&amp;E'!$J$103,'Nov I&amp;E'!$L$103,'Nov I&amp;E'!$N$103,'Nov I&amp;E'!$P$103,'Nov I&amp;E'!$R$103,'Nov I&amp;E'!$T$103,'Nov I&amp;E'!$V$103,'Nov I&amp;E'!$X$103,'Nov I&amp;E'!$N$105,'Nov I&amp;E'!$P$105,'Nov I&amp;E'!$R$105,'Nov I&amp;E'!$T$105</definedName>
    <definedName name="QB_FORMULA_33" localSheetId="5" hidden="1">'Jan-Nov I&amp;E'!$R$81,'Jan-Nov I&amp;E'!$T$81,'Jan-Nov I&amp;E'!$V$81,'Jan-Nov I&amp;E'!$X$81,'Jan-Nov I&amp;E'!$Z$81,'Jan-Nov I&amp;E'!$AB$81,'Jan-Nov I&amp;E'!$AD$81,'Jan-Nov I&amp;E'!$AF$81,'Jan-Nov I&amp;E'!$N$83,'Jan-Nov I&amp;E'!$P$83,'Jan-Nov I&amp;E'!$V$83,'Jan-Nov I&amp;E'!$X$83,'Jan-Nov I&amp;E'!$Z$83,'Jan-Nov I&amp;E'!$AB$83,'Jan-Nov I&amp;E'!$AD$83,'Jan-Nov I&amp;E'!$AF$83</definedName>
    <definedName name="QB_FORMULA_33" localSheetId="4" hidden="1">'Nov I&amp;E'!$V$105,'Nov I&amp;E'!$X$105,'Nov I&amp;E'!$N$106,'Nov I&amp;E'!$P$106,'Nov I&amp;E'!$R$106,'Nov I&amp;E'!$T$106,'Nov I&amp;E'!$V$106,'Nov I&amp;E'!$X$106,'Nov I&amp;E'!$R$107,'Nov I&amp;E'!$T$107,'Nov I&amp;E'!$V$107,'Nov I&amp;E'!$X$107,'Nov I&amp;E'!$J$108,'Nov I&amp;E'!$L$108,'Nov I&amp;E'!$N$108,'Nov I&amp;E'!$P$108</definedName>
    <definedName name="QB_FORMULA_34" localSheetId="5" hidden="1">'Jan-Nov I&amp;E'!$N$84,'Jan-Nov I&amp;E'!$P$84,'Jan-Nov I&amp;E'!$V$84,'Jan-Nov I&amp;E'!$X$84,'Jan-Nov I&amp;E'!$Z$84,'Jan-Nov I&amp;E'!$AB$84,'Jan-Nov I&amp;E'!$AD$84,'Jan-Nov I&amp;E'!$AF$84,'Jan-Nov I&amp;E'!$N$85,'Jan-Nov I&amp;E'!$P$85,'Jan-Nov I&amp;E'!$V$85,'Jan-Nov I&amp;E'!$X$85,'Jan-Nov I&amp;E'!$Z$85,'Jan-Nov I&amp;E'!$AB$85,'Jan-Nov I&amp;E'!$AD$85,'Jan-Nov I&amp;E'!$AF$85</definedName>
    <definedName name="QB_FORMULA_34" localSheetId="4" hidden="1">'Nov I&amp;E'!$R$108,'Nov I&amp;E'!$T$108,'Nov I&amp;E'!$V$108,'Nov I&amp;E'!$X$108,'Nov I&amp;E'!$N$110,'Nov I&amp;E'!$P$110,'Nov I&amp;E'!$R$110,'Nov I&amp;E'!$T$110,'Nov I&amp;E'!$V$110,'Nov I&amp;E'!$X$110,'Nov I&amp;E'!$N$111,'Nov I&amp;E'!$P$111,'Nov I&amp;E'!$R$111,'Nov I&amp;E'!$T$111,'Nov I&amp;E'!$V$111,'Nov I&amp;E'!$X$111</definedName>
    <definedName name="QB_FORMULA_35" localSheetId="5" hidden="1">'Jan-Nov I&amp;E'!$J$86,'Jan-Nov I&amp;E'!$L$86,'Jan-Nov I&amp;E'!$N$86,'Jan-Nov I&amp;E'!$P$86,'Jan-Nov I&amp;E'!$R$86,'Jan-Nov I&amp;E'!$T$86,'Jan-Nov I&amp;E'!$V$86,'Jan-Nov I&amp;E'!$X$86,'Jan-Nov I&amp;E'!$Z$86,'Jan-Nov I&amp;E'!$AB$86,'Jan-Nov I&amp;E'!$AD$86,'Jan-Nov I&amp;E'!$AF$86,'Jan-Nov I&amp;E'!$J$87,'Jan-Nov I&amp;E'!$L$87,'Jan-Nov I&amp;E'!$N$87,'Jan-Nov I&amp;E'!$P$87</definedName>
    <definedName name="QB_FORMULA_35" localSheetId="4" hidden="1">'Nov I&amp;E'!$N$112,'Nov I&amp;E'!$P$112,'Nov I&amp;E'!$R$112,'Nov I&amp;E'!$T$112,'Nov I&amp;E'!$V$112,'Nov I&amp;E'!$X$112,'Nov I&amp;E'!$N$113,'Nov I&amp;E'!$P$113,'Nov I&amp;E'!$R$113,'Nov I&amp;E'!$T$113,'Nov I&amp;E'!$V$113,'Nov I&amp;E'!$X$113,'Nov I&amp;E'!$N$114,'Nov I&amp;E'!$P$114,'Nov I&amp;E'!$R$114,'Nov I&amp;E'!$T$114</definedName>
    <definedName name="QB_FORMULA_36" localSheetId="5" hidden="1">'Jan-Nov I&amp;E'!$R$87,'Jan-Nov I&amp;E'!$T$87,'Jan-Nov I&amp;E'!$V$87,'Jan-Nov I&amp;E'!$X$87,'Jan-Nov I&amp;E'!$Z$87,'Jan-Nov I&amp;E'!$AB$87,'Jan-Nov I&amp;E'!$AD$87,'Jan-Nov I&amp;E'!$AF$87,'Jan-Nov I&amp;E'!$N$88,'Jan-Nov I&amp;E'!$P$88,'Jan-Nov I&amp;E'!$V$88,'Jan-Nov I&amp;E'!$X$88,'Jan-Nov I&amp;E'!$Z$88,'Jan-Nov I&amp;E'!$AB$88,'Jan-Nov I&amp;E'!$AD$88,'Jan-Nov I&amp;E'!$AF$88</definedName>
    <definedName name="QB_FORMULA_36" localSheetId="4" hidden="1">'Nov I&amp;E'!$V$114,'Nov I&amp;E'!$X$114,'Nov I&amp;E'!$N$115,'Nov I&amp;E'!$P$115,'Nov I&amp;E'!$R$115,'Nov I&amp;E'!$T$115,'Nov I&amp;E'!$V$115,'Nov I&amp;E'!$X$115,'Nov I&amp;E'!$J$116,'Nov I&amp;E'!$L$116,'Nov I&amp;E'!$N$116,'Nov I&amp;E'!$P$116,'Nov I&amp;E'!$R$116,'Nov I&amp;E'!$T$116,'Nov I&amp;E'!$V$116,'Nov I&amp;E'!$X$116</definedName>
    <definedName name="QB_FORMULA_37" localSheetId="5" hidden="1">'Jan-Nov I&amp;E'!$N$89,'Jan-Nov I&amp;E'!$P$89,'Jan-Nov I&amp;E'!$V$89,'Jan-Nov I&amp;E'!$X$89,'Jan-Nov I&amp;E'!$Z$89,'Jan-Nov I&amp;E'!$AB$89,'Jan-Nov I&amp;E'!$AD$89,'Jan-Nov I&amp;E'!$AF$89,'Jan-Nov I&amp;E'!$N$91,'Jan-Nov I&amp;E'!$P$91,'Jan-Nov I&amp;E'!$V$91,'Jan-Nov I&amp;E'!$X$91,'Jan-Nov I&amp;E'!$Z$91,'Jan-Nov I&amp;E'!$AB$91,'Jan-Nov I&amp;E'!$AD$91,'Jan-Nov I&amp;E'!$AF$91</definedName>
    <definedName name="QB_FORMULA_37" localSheetId="4" hidden="1">'Nov I&amp;E'!$N$118,'Nov I&amp;E'!$P$118,'Nov I&amp;E'!$R$118,'Nov I&amp;E'!$T$118,'Nov I&amp;E'!$V$118,'Nov I&amp;E'!$X$118,'Nov I&amp;E'!$N$119,'Nov I&amp;E'!$P$119,'Nov I&amp;E'!$R$119,'Nov I&amp;E'!$T$119,'Nov I&amp;E'!$V$119,'Nov I&amp;E'!$X$119,'Nov I&amp;E'!$R$121,'Nov I&amp;E'!$T$121,'Nov I&amp;E'!$V$121,'Nov I&amp;E'!$X$121</definedName>
    <definedName name="QB_FORMULA_38" localSheetId="5" hidden="1">'Jan-Nov I&amp;E'!$N$92,'Jan-Nov I&amp;E'!$P$92,'Jan-Nov I&amp;E'!$V$92,'Jan-Nov I&amp;E'!$X$92,'Jan-Nov I&amp;E'!$Z$92,'Jan-Nov I&amp;E'!$AB$92,'Jan-Nov I&amp;E'!$AD$92,'Jan-Nov I&amp;E'!$AF$92,'Jan-Nov I&amp;E'!$N$93,'Jan-Nov I&amp;E'!$P$93,'Jan-Nov I&amp;E'!$V$93,'Jan-Nov I&amp;E'!$X$93,'Jan-Nov I&amp;E'!$Z$93,'Jan-Nov I&amp;E'!$AB$93,'Jan-Nov I&amp;E'!$AD$93,'Jan-Nov I&amp;E'!$AF$93</definedName>
    <definedName name="QB_FORMULA_38" localSheetId="4" hidden="1">'Nov I&amp;E'!$N$122,'Nov I&amp;E'!$P$122,'Nov I&amp;E'!$R$122,'Nov I&amp;E'!$T$122,'Nov I&amp;E'!$V$122,'Nov I&amp;E'!$X$122,'Nov I&amp;E'!$N$123,'Nov I&amp;E'!$P$123,'Nov I&amp;E'!$R$123,'Nov I&amp;E'!$T$123,'Nov I&amp;E'!$V$123,'Nov I&amp;E'!$X$123,'Nov I&amp;E'!$N$124,'Nov I&amp;E'!$P$124,'Nov I&amp;E'!$R$124,'Nov I&amp;E'!$T$124</definedName>
    <definedName name="QB_FORMULA_39" localSheetId="5" hidden="1">'Jan-Nov I&amp;E'!$J$94,'Jan-Nov I&amp;E'!$L$94,'Jan-Nov I&amp;E'!$N$94,'Jan-Nov I&amp;E'!$P$94,'Jan-Nov I&amp;E'!$R$94,'Jan-Nov I&amp;E'!$T$94,'Jan-Nov I&amp;E'!$V$94,'Jan-Nov I&amp;E'!$X$94,'Jan-Nov I&amp;E'!$Z$94,'Jan-Nov I&amp;E'!$AB$94,'Jan-Nov I&amp;E'!$AD$94,'Jan-Nov I&amp;E'!$AF$94,'Jan-Nov I&amp;E'!$N$97,'Jan-Nov I&amp;E'!$P$97,'Jan-Nov I&amp;E'!$V$97,'Jan-Nov I&amp;E'!$X$97</definedName>
    <definedName name="QB_FORMULA_39" localSheetId="4" hidden="1">'Nov I&amp;E'!$V$124,'Nov I&amp;E'!$X$124,'Nov I&amp;E'!$N$125,'Nov I&amp;E'!$P$125,'Nov I&amp;E'!$R$125,'Nov I&amp;E'!$T$125,'Nov I&amp;E'!$V$125,'Nov I&amp;E'!$X$125,'Nov I&amp;E'!$N$126,'Nov I&amp;E'!$P$126,'Nov I&amp;E'!$R$126,'Nov I&amp;E'!$T$126,'Nov I&amp;E'!$V$126,'Nov I&amp;E'!$X$126,'Nov I&amp;E'!$N$127,'Nov I&amp;E'!$P$127</definedName>
    <definedName name="QB_FORMULA_4" localSheetId="6" hidden="1">BVA!$N$48,BVA!$P$48,BVA!$J$49,BVA!$L$49,BVA!$N$49,BVA!$P$49,BVA!$N$50,BVA!$P$50,BVA!$N$55,BVA!$P$55,BVA!$N$56,BVA!$P$56,BVA!$N$57,BVA!$P$57,BVA!$N$61,BVA!$P$61</definedName>
    <definedName name="QB_FORMULA_4" localSheetId="5" hidden="1">'Jan-Nov I&amp;E'!$Z$14,'Jan-Nov I&amp;E'!$AB$14,'Jan-Nov I&amp;E'!$AD$14,'Jan-Nov I&amp;E'!$AF$14,'Jan-Nov I&amp;E'!$V$15,'Jan-Nov I&amp;E'!$X$15,'Jan-Nov I&amp;E'!$Z$15,'Jan-Nov I&amp;E'!$AB$15,'Jan-Nov I&amp;E'!$AD$15,'Jan-Nov I&amp;E'!$AF$15,'Jan-Nov I&amp;E'!$V$16,'Jan-Nov I&amp;E'!$X$16,'Jan-Nov I&amp;E'!$Z$16,'Jan-Nov I&amp;E'!$AB$16,'Jan-Nov I&amp;E'!$AD$16,'Jan-Nov I&amp;E'!$AF$16</definedName>
    <definedName name="QB_FORMULA_4" localSheetId="4" hidden="1">'Nov I&amp;E'!$R$16,'Nov I&amp;E'!$T$16,'Nov I&amp;E'!$V$16,'Nov I&amp;E'!$X$16,'Nov I&amp;E'!$J$17,'Nov I&amp;E'!$L$17,'Nov I&amp;E'!$N$17,'Nov I&amp;E'!$P$17,'Nov I&amp;E'!$R$17,'Nov I&amp;E'!$T$17,'Nov I&amp;E'!$V$17,'Nov I&amp;E'!$X$17,'Nov I&amp;E'!$N$20,'Nov I&amp;E'!$P$20,'Nov I&amp;E'!$R$20,'Nov I&amp;E'!$T$20</definedName>
    <definedName name="QB_FORMULA_40" localSheetId="5" hidden="1">'Jan-Nov I&amp;E'!$Z$97,'Jan-Nov I&amp;E'!$AB$97,'Jan-Nov I&amp;E'!$AD$97,'Jan-Nov I&amp;E'!$AF$97,'Jan-Nov I&amp;E'!$N$98,'Jan-Nov I&amp;E'!$P$98,'Jan-Nov I&amp;E'!$V$98,'Jan-Nov I&amp;E'!$X$98,'Jan-Nov I&amp;E'!$Z$98,'Jan-Nov I&amp;E'!$AB$98,'Jan-Nov I&amp;E'!$AD$98,'Jan-Nov I&amp;E'!$AF$98,'Jan-Nov I&amp;E'!$N$99,'Jan-Nov I&amp;E'!$P$99,'Jan-Nov I&amp;E'!$V$99,'Jan-Nov I&amp;E'!$X$99</definedName>
    <definedName name="QB_FORMULA_40" localSheetId="4" hidden="1">'Nov I&amp;E'!$R$127,'Nov I&amp;E'!$T$127,'Nov I&amp;E'!$V$127,'Nov I&amp;E'!$X$127,'Nov I&amp;E'!$J$128,'Nov I&amp;E'!$L$128,'Nov I&amp;E'!$N$128,'Nov I&amp;E'!$P$128,'Nov I&amp;E'!$R$128,'Nov I&amp;E'!$T$128,'Nov I&amp;E'!$V$128,'Nov I&amp;E'!$X$128,'Nov I&amp;E'!$N$129,'Nov I&amp;E'!$P$129,'Nov I&amp;E'!$R$129,'Nov I&amp;E'!$T$129</definedName>
    <definedName name="QB_FORMULA_41" localSheetId="5" hidden="1">'Jan-Nov I&amp;E'!$Z$99,'Jan-Nov I&amp;E'!$AB$99,'Jan-Nov I&amp;E'!$AD$99,'Jan-Nov I&amp;E'!$AF$99,'Jan-Nov I&amp;E'!$N$100,'Jan-Nov I&amp;E'!$P$100,'Jan-Nov I&amp;E'!$V$100,'Jan-Nov I&amp;E'!$X$100,'Jan-Nov I&amp;E'!$Z$100,'Jan-Nov I&amp;E'!$AB$100,'Jan-Nov I&amp;E'!$AD$100,'Jan-Nov I&amp;E'!$AF$100,'Jan-Nov I&amp;E'!$J$101,'Jan-Nov I&amp;E'!$L$101,'Jan-Nov I&amp;E'!$N$101,'Jan-Nov I&amp;E'!$P$101</definedName>
    <definedName name="QB_FORMULA_41" localSheetId="4" hidden="1">'Nov I&amp;E'!$V$129,'Nov I&amp;E'!$X$129,'Nov I&amp;E'!$N$130,'Nov I&amp;E'!$P$130,'Nov I&amp;E'!$R$130,'Nov I&amp;E'!$T$130,'Nov I&amp;E'!$V$130,'Nov I&amp;E'!$X$130,'Nov I&amp;E'!$R$132,'Nov I&amp;E'!$T$132,'Nov I&amp;E'!$V$132,'Nov I&amp;E'!$X$132,'Nov I&amp;E'!$R$133,'Nov I&amp;E'!$T$133,'Nov I&amp;E'!$V$133,'Nov I&amp;E'!$X$133</definedName>
    <definedName name="QB_FORMULA_42" localSheetId="5" hidden="1">'Jan-Nov I&amp;E'!$R$101,'Jan-Nov I&amp;E'!$T$101,'Jan-Nov I&amp;E'!$V$101,'Jan-Nov I&amp;E'!$X$101,'Jan-Nov I&amp;E'!$Z$101,'Jan-Nov I&amp;E'!$AB$101,'Jan-Nov I&amp;E'!$AD$101,'Jan-Nov I&amp;E'!$AF$101,'Jan-Nov I&amp;E'!$N$103,'Jan-Nov I&amp;E'!$P$103,'Jan-Nov I&amp;E'!$V$103,'Jan-Nov I&amp;E'!$X$103,'Jan-Nov I&amp;E'!$Z$103,'Jan-Nov I&amp;E'!$AB$103,'Jan-Nov I&amp;E'!$AD$103,'Jan-Nov I&amp;E'!$AF$103</definedName>
    <definedName name="QB_FORMULA_42" localSheetId="4" hidden="1">'Nov I&amp;E'!$N$134,'Nov I&amp;E'!$P$134,'Nov I&amp;E'!$R$134,'Nov I&amp;E'!$T$134,'Nov I&amp;E'!$V$134,'Nov I&amp;E'!$X$134,'Nov I&amp;E'!$J$135,'Nov I&amp;E'!$L$135,'Nov I&amp;E'!$N$135,'Nov I&amp;E'!$P$135,'Nov I&amp;E'!$R$135,'Nov I&amp;E'!$T$135,'Nov I&amp;E'!$V$135,'Nov I&amp;E'!$X$135,'Nov I&amp;E'!$J$136,'Nov I&amp;E'!$L$136</definedName>
    <definedName name="QB_FORMULA_43" localSheetId="5" hidden="1">'Jan-Nov I&amp;E'!$N$104,'Jan-Nov I&amp;E'!$P$104,'Jan-Nov I&amp;E'!$V$104,'Jan-Nov I&amp;E'!$X$104,'Jan-Nov I&amp;E'!$Z$104,'Jan-Nov I&amp;E'!$AB$104,'Jan-Nov I&amp;E'!$AD$104,'Jan-Nov I&amp;E'!$AF$104,'Jan-Nov I&amp;E'!$N$105,'Jan-Nov I&amp;E'!$P$105,'Jan-Nov I&amp;E'!$V$105,'Jan-Nov I&amp;E'!$X$105,'Jan-Nov I&amp;E'!$Z$105,'Jan-Nov I&amp;E'!$AB$105,'Jan-Nov I&amp;E'!$AD$105,'Jan-Nov I&amp;E'!$AF$105</definedName>
    <definedName name="QB_FORMULA_43" localSheetId="4" hidden="1">'Nov I&amp;E'!$N$136,'Nov I&amp;E'!$P$136,'Nov I&amp;E'!$R$136,'Nov I&amp;E'!$T$136,'Nov I&amp;E'!$V$136,'Nov I&amp;E'!$X$136,'Nov I&amp;E'!$N$138,'Nov I&amp;E'!$P$138,'Nov I&amp;E'!$R$138,'Nov I&amp;E'!$T$138,'Nov I&amp;E'!$V$138,'Nov I&amp;E'!$X$138,'Nov I&amp;E'!$J$139,'Nov I&amp;E'!$L$139,'Nov I&amp;E'!$N$139,'Nov I&amp;E'!$P$139</definedName>
    <definedName name="QB_FORMULA_44" localSheetId="5" hidden="1">'Jan-Nov I&amp;E'!$N$106,'Jan-Nov I&amp;E'!$P$106,'Jan-Nov I&amp;E'!$V$106,'Jan-Nov I&amp;E'!$X$106,'Jan-Nov I&amp;E'!$Z$106,'Jan-Nov I&amp;E'!$AB$106,'Jan-Nov I&amp;E'!$AD$106,'Jan-Nov I&amp;E'!$AF$106,'Jan-Nov I&amp;E'!$N$107,'Jan-Nov I&amp;E'!$P$107,'Jan-Nov I&amp;E'!$V$107,'Jan-Nov I&amp;E'!$X$107,'Jan-Nov I&amp;E'!$Z$107,'Jan-Nov I&amp;E'!$AB$107,'Jan-Nov I&amp;E'!$AD$107,'Jan-Nov I&amp;E'!$AF$107</definedName>
    <definedName name="QB_FORMULA_44" localSheetId="4" hidden="1">'Nov I&amp;E'!$R$139,'Nov I&amp;E'!$T$139,'Nov I&amp;E'!$V$139,'Nov I&amp;E'!$X$139,'Nov I&amp;E'!$N$141,'Nov I&amp;E'!$P$141,'Nov I&amp;E'!$R$141,'Nov I&amp;E'!$T$141,'Nov I&amp;E'!$V$141,'Nov I&amp;E'!$X$141,'Nov I&amp;E'!$N$142,'Nov I&amp;E'!$P$142,'Nov I&amp;E'!$R$142,'Nov I&amp;E'!$T$142,'Nov I&amp;E'!$V$142,'Nov I&amp;E'!$X$142</definedName>
    <definedName name="QB_FORMULA_45" localSheetId="5" hidden="1">'Jan-Nov I&amp;E'!$J$108,'Jan-Nov I&amp;E'!$L$108,'Jan-Nov I&amp;E'!$N$108,'Jan-Nov I&amp;E'!$P$108,'Jan-Nov I&amp;E'!$R$108,'Jan-Nov I&amp;E'!$T$108,'Jan-Nov I&amp;E'!$V$108,'Jan-Nov I&amp;E'!$X$108,'Jan-Nov I&amp;E'!$Z$108,'Jan-Nov I&amp;E'!$AB$108,'Jan-Nov I&amp;E'!$AD$108,'Jan-Nov I&amp;E'!$AF$108,'Jan-Nov I&amp;E'!$N$110,'Jan-Nov I&amp;E'!$P$110,'Jan-Nov I&amp;E'!$V$110,'Jan-Nov I&amp;E'!$X$110</definedName>
    <definedName name="QB_FORMULA_45" localSheetId="4" hidden="1">'Nov I&amp;E'!$N$144,'Nov I&amp;E'!$P$144,'Nov I&amp;E'!$R$144,'Nov I&amp;E'!$T$144,'Nov I&amp;E'!$V$144,'Nov I&amp;E'!$X$144,'Nov I&amp;E'!$N$145,'Nov I&amp;E'!$P$145,'Nov I&amp;E'!$R$145,'Nov I&amp;E'!$T$145,'Nov I&amp;E'!$V$145,'Nov I&amp;E'!$X$145,'Nov I&amp;E'!$J$146,'Nov I&amp;E'!$L$146,'Nov I&amp;E'!$N$146,'Nov I&amp;E'!$P$146</definedName>
    <definedName name="QB_FORMULA_46" localSheetId="5" hidden="1">'Jan-Nov I&amp;E'!$Z$110,'Jan-Nov I&amp;E'!$AB$110,'Jan-Nov I&amp;E'!$AD$110,'Jan-Nov I&amp;E'!$AF$110,'Jan-Nov I&amp;E'!$N$112,'Jan-Nov I&amp;E'!$P$112,'Jan-Nov I&amp;E'!$V$112,'Jan-Nov I&amp;E'!$X$112,'Jan-Nov I&amp;E'!$Z$112,'Jan-Nov I&amp;E'!$AB$112,'Jan-Nov I&amp;E'!$AD$112,'Jan-Nov I&amp;E'!$AF$112,'Jan-Nov I&amp;E'!$N$113,'Jan-Nov I&amp;E'!$P$113,'Jan-Nov I&amp;E'!$V$113,'Jan-Nov I&amp;E'!$X$113</definedName>
    <definedName name="QB_FORMULA_46" localSheetId="4" hidden="1">'Nov I&amp;E'!$R$146,'Nov I&amp;E'!$T$146,'Nov I&amp;E'!$V$146,'Nov I&amp;E'!$X$146,'Nov I&amp;E'!$N$147,'Nov I&amp;E'!$P$147,'Nov I&amp;E'!$R$147,'Nov I&amp;E'!$T$147,'Nov I&amp;E'!$V$147,'Nov I&amp;E'!$X$147,'Nov I&amp;E'!$N$148,'Nov I&amp;E'!$P$148,'Nov I&amp;E'!$R$148,'Nov I&amp;E'!$T$148,'Nov I&amp;E'!$V$148,'Nov I&amp;E'!$X$148</definedName>
    <definedName name="QB_FORMULA_47" localSheetId="5" hidden="1">'Jan-Nov I&amp;E'!$Z$113,'Jan-Nov I&amp;E'!$AB$113,'Jan-Nov I&amp;E'!$AD$113,'Jan-Nov I&amp;E'!$AF$113,'Jan-Nov I&amp;E'!$N$114,'Jan-Nov I&amp;E'!$P$114,'Jan-Nov I&amp;E'!$V$114,'Jan-Nov I&amp;E'!$X$114,'Jan-Nov I&amp;E'!$Z$114,'Jan-Nov I&amp;E'!$AB$114,'Jan-Nov I&amp;E'!$AD$114,'Jan-Nov I&amp;E'!$AF$114,'Jan-Nov I&amp;E'!$J$115,'Jan-Nov I&amp;E'!$L$115,'Jan-Nov I&amp;E'!$N$115,'Jan-Nov I&amp;E'!$P$115</definedName>
    <definedName name="QB_FORMULA_47" localSheetId="4" hidden="1">'Nov I&amp;E'!$R$149,'Nov I&amp;E'!$T$149,'Nov I&amp;E'!$V$149,'Nov I&amp;E'!$X$149,'Nov I&amp;E'!$N$151,'Nov I&amp;E'!$P$151,'Nov I&amp;E'!$R$151,'Nov I&amp;E'!$T$151,'Nov I&amp;E'!$V$151,'Nov I&amp;E'!$X$151,'Nov I&amp;E'!$J$152,'Nov I&amp;E'!$L$152,'Nov I&amp;E'!$N$152,'Nov I&amp;E'!$P$152,'Nov I&amp;E'!$R$152,'Nov I&amp;E'!$T$152</definedName>
    <definedName name="QB_FORMULA_48" localSheetId="5" hidden="1">'Jan-Nov I&amp;E'!$R$115,'Jan-Nov I&amp;E'!$T$115,'Jan-Nov I&amp;E'!$V$115,'Jan-Nov I&amp;E'!$X$115,'Jan-Nov I&amp;E'!$Z$115,'Jan-Nov I&amp;E'!$AB$115,'Jan-Nov I&amp;E'!$AD$115,'Jan-Nov I&amp;E'!$AF$115,'Jan-Nov I&amp;E'!$N$116,'Jan-Nov I&amp;E'!$P$116,'Jan-Nov I&amp;E'!$V$116,'Jan-Nov I&amp;E'!$X$116,'Jan-Nov I&amp;E'!$Z$116,'Jan-Nov I&amp;E'!$AB$116,'Jan-Nov I&amp;E'!$AD$116,'Jan-Nov I&amp;E'!$AF$116</definedName>
    <definedName name="QB_FORMULA_48" localSheetId="4" hidden="1">'Nov I&amp;E'!$V$152,'Nov I&amp;E'!$X$152,'Nov I&amp;E'!$J$153,'Nov I&amp;E'!$L$153,'Nov I&amp;E'!$N$153,'Nov I&amp;E'!$P$153,'Nov I&amp;E'!$R$153,'Nov I&amp;E'!$T$153,'Nov I&amp;E'!$V$153,'Nov I&amp;E'!$X$153,'Nov I&amp;E'!$N$156,'Nov I&amp;E'!$P$156,'Nov I&amp;E'!$R$156,'Nov I&amp;E'!$T$156,'Nov I&amp;E'!$V$156,'Nov I&amp;E'!$X$156</definedName>
    <definedName name="QB_FORMULA_49" localSheetId="5" hidden="1">'Jan-Nov I&amp;E'!$J$117,'Jan-Nov I&amp;E'!$L$117,'Jan-Nov I&amp;E'!$N$117,'Jan-Nov I&amp;E'!$P$117,'Jan-Nov I&amp;E'!$R$117,'Jan-Nov I&amp;E'!$T$117,'Jan-Nov I&amp;E'!$V$117,'Jan-Nov I&amp;E'!$X$117,'Jan-Nov I&amp;E'!$Z$117,'Jan-Nov I&amp;E'!$AB$117,'Jan-Nov I&amp;E'!$AD$117,'Jan-Nov I&amp;E'!$AF$117,'Jan-Nov I&amp;E'!$N$118,'Jan-Nov I&amp;E'!$P$118,'Jan-Nov I&amp;E'!$V$118,'Jan-Nov I&amp;E'!$X$118</definedName>
    <definedName name="QB_FORMULA_49" localSheetId="4" hidden="1">'Nov I&amp;E'!$N$157,'Nov I&amp;E'!$P$157,'Nov I&amp;E'!$R$157,'Nov I&amp;E'!$T$157,'Nov I&amp;E'!$V$157,'Nov I&amp;E'!$X$157,'Nov I&amp;E'!$J$158,'Nov I&amp;E'!$L$158,'Nov I&amp;E'!$N$158,'Nov I&amp;E'!$P$158,'Nov I&amp;E'!$R$158,'Nov I&amp;E'!$T$158,'Nov I&amp;E'!$V$158,'Nov I&amp;E'!$X$158,'Nov I&amp;E'!$N$159,'Nov I&amp;E'!$P$159</definedName>
    <definedName name="QB_FORMULA_5" localSheetId="6" hidden="1">BVA!$N$62,BVA!$P$62,BVA!$J$63,BVA!$L$63,BVA!$N$63,BVA!$P$63,BVA!$N$64,BVA!$P$64,BVA!$N$67,BVA!$P$67,BVA!$N$68,BVA!$P$68,BVA!$N$69,BVA!$P$69,BVA!$N$70,BVA!$P$70</definedName>
    <definedName name="QB_FORMULA_5" localSheetId="5" hidden="1">'Jan-Nov I&amp;E'!$V$17,'Jan-Nov I&amp;E'!$X$17,'Jan-Nov I&amp;E'!$Z$17,'Jan-Nov I&amp;E'!$AB$17,'Jan-Nov I&amp;E'!$AD$17,'Jan-Nov I&amp;E'!$AF$17,'Jan-Nov I&amp;E'!$V$18,'Jan-Nov I&amp;E'!$X$18,'Jan-Nov I&amp;E'!$Z$18,'Jan-Nov I&amp;E'!$AB$18,'Jan-Nov I&amp;E'!$AD$18,'Jan-Nov I&amp;E'!$AF$18,'Jan-Nov I&amp;E'!$V$19,'Jan-Nov I&amp;E'!$X$19,'Jan-Nov I&amp;E'!$Z$19,'Jan-Nov I&amp;E'!$AB$19</definedName>
    <definedName name="QB_FORMULA_5" localSheetId="4" hidden="1">'Nov I&amp;E'!$V$20,'Nov I&amp;E'!$X$20,'Nov I&amp;E'!$N$22,'Nov I&amp;E'!$P$22,'Nov I&amp;E'!$R$22,'Nov I&amp;E'!$T$22,'Nov I&amp;E'!$V$22,'Nov I&amp;E'!$X$22,'Nov I&amp;E'!$N$23,'Nov I&amp;E'!$P$23,'Nov I&amp;E'!$R$23,'Nov I&amp;E'!$T$23,'Nov I&amp;E'!$V$23,'Nov I&amp;E'!$X$23,'Nov I&amp;E'!$J$24,'Nov I&amp;E'!$L$24</definedName>
    <definedName name="QB_FORMULA_50" localSheetId="5" hidden="1">'Jan-Nov I&amp;E'!$Z$118,'Jan-Nov I&amp;E'!$AB$118,'Jan-Nov I&amp;E'!$AD$118,'Jan-Nov I&amp;E'!$AF$118,'Jan-Nov I&amp;E'!$J$119,'Jan-Nov I&amp;E'!$L$119,'Jan-Nov I&amp;E'!$N$119,'Jan-Nov I&amp;E'!$P$119,'Jan-Nov I&amp;E'!$R$119,'Jan-Nov I&amp;E'!$T$119,'Jan-Nov I&amp;E'!$V$119,'Jan-Nov I&amp;E'!$X$119,'Jan-Nov I&amp;E'!$Z$119,'Jan-Nov I&amp;E'!$AB$119,'Jan-Nov I&amp;E'!$AD$119,'Jan-Nov I&amp;E'!$AF$119</definedName>
    <definedName name="QB_FORMULA_50" localSheetId="4" hidden="1">'Nov I&amp;E'!$R$159,'Nov I&amp;E'!$T$159,'Nov I&amp;E'!$V$159,'Nov I&amp;E'!$X$159,'Nov I&amp;E'!$J$160,'Nov I&amp;E'!$L$160,'Nov I&amp;E'!$N$160,'Nov I&amp;E'!$P$160,'Nov I&amp;E'!$R$160,'Nov I&amp;E'!$T$160,'Nov I&amp;E'!$V$160,'Nov I&amp;E'!$X$160,'Nov I&amp;E'!$R$161,'Nov I&amp;E'!$T$161,'Nov I&amp;E'!$V$161,'Nov I&amp;E'!$X$161</definedName>
    <definedName name="QB_FORMULA_51" localSheetId="5" hidden="1">'Jan-Nov I&amp;E'!$J$120,'Jan-Nov I&amp;E'!$L$120,'Jan-Nov I&amp;E'!$N$120,'Jan-Nov I&amp;E'!$P$120,'Jan-Nov I&amp;E'!$R$120,'Jan-Nov I&amp;E'!$T$120,'Jan-Nov I&amp;E'!$V$120,'Jan-Nov I&amp;E'!$X$120,'Jan-Nov I&amp;E'!$Z$120,'Jan-Nov I&amp;E'!$AB$120,'Jan-Nov I&amp;E'!$AD$120,'Jan-Nov I&amp;E'!$AF$120,'Jan-Nov I&amp;E'!$N$122,'Jan-Nov I&amp;E'!$P$122,'Jan-Nov I&amp;E'!$V$122,'Jan-Nov I&amp;E'!$X$122</definedName>
    <definedName name="QB_FORMULA_51" localSheetId="4" hidden="1">'Nov I&amp;E'!$J$162,'Nov I&amp;E'!$L$162,'Nov I&amp;E'!$N$162,'Nov I&amp;E'!$P$162,'Nov I&amp;E'!$R$162,'Nov I&amp;E'!$T$162,'Nov I&amp;E'!$V$162,'Nov I&amp;E'!$X$162,'Nov I&amp;E'!$J$163,'Nov I&amp;E'!$L$163,'Nov I&amp;E'!$N$163,'Nov I&amp;E'!$P$163,'Nov I&amp;E'!$R$163,'Nov I&amp;E'!$T$163,'Nov I&amp;E'!$V$163,'Nov I&amp;E'!$X$163</definedName>
    <definedName name="QB_FORMULA_52" localSheetId="5" hidden="1">'Jan-Nov I&amp;E'!$Z$122,'Jan-Nov I&amp;E'!$AB$122,'Jan-Nov I&amp;E'!$AD$122,'Jan-Nov I&amp;E'!$AF$122,'Jan-Nov I&amp;E'!$N$123,'Jan-Nov I&amp;E'!$P$123,'Jan-Nov I&amp;E'!$V$123,'Jan-Nov I&amp;E'!$X$123,'Jan-Nov I&amp;E'!$Z$123,'Jan-Nov I&amp;E'!$AB$123,'Jan-Nov I&amp;E'!$AD$123,'Jan-Nov I&amp;E'!$AF$123,'Jan-Nov I&amp;E'!$V$124,'Jan-Nov I&amp;E'!$X$124,'Jan-Nov I&amp;E'!$Z$124,'Jan-Nov I&amp;E'!$AB$124</definedName>
    <definedName name="QB_FORMULA_52" localSheetId="4" hidden="1">'Nov I&amp;E'!$R$166,'Nov I&amp;E'!$T$166,'Nov I&amp;E'!$V$166,'Nov I&amp;E'!$X$166,'Nov I&amp;E'!$J$167,'Nov I&amp;E'!$R$167,'Nov I&amp;E'!$T$167,'Nov I&amp;E'!$V$167,'Nov I&amp;E'!$X$167,'Nov I&amp;E'!$N$170,'Nov I&amp;E'!$P$170,'Nov I&amp;E'!$R$170,'Nov I&amp;E'!$T$170,'Nov I&amp;E'!$V$170,'Nov I&amp;E'!$X$170,'Nov I&amp;E'!$N$171</definedName>
    <definedName name="QB_FORMULA_53" localSheetId="5" hidden="1">'Jan-Nov I&amp;E'!$AD$124,'Jan-Nov I&amp;E'!$AF$124,'Jan-Nov I&amp;E'!$J$125,'Jan-Nov I&amp;E'!$L$125,'Jan-Nov I&amp;E'!$N$125,'Jan-Nov I&amp;E'!$P$125,'Jan-Nov I&amp;E'!$R$125,'Jan-Nov I&amp;E'!$T$125,'Jan-Nov I&amp;E'!$V$125,'Jan-Nov I&amp;E'!$X$125,'Jan-Nov I&amp;E'!$Z$125,'Jan-Nov I&amp;E'!$AB$125,'Jan-Nov I&amp;E'!$AD$125,'Jan-Nov I&amp;E'!$AF$125,'Jan-Nov I&amp;E'!$N$127,'Jan-Nov I&amp;E'!$P$127</definedName>
    <definedName name="QB_FORMULA_53" localSheetId="4" hidden="1">'Nov I&amp;E'!$P$171,'Nov I&amp;E'!$R$171,'Nov I&amp;E'!$T$171,'Nov I&amp;E'!$V$171,'Nov I&amp;E'!$X$171,'Nov I&amp;E'!$N$172,'Nov I&amp;E'!$P$172,'Nov I&amp;E'!$R$172,'Nov I&amp;E'!$T$172,'Nov I&amp;E'!$V$172,'Nov I&amp;E'!$X$172,'Nov I&amp;E'!$N$173,'Nov I&amp;E'!$P$173,'Nov I&amp;E'!$R$173,'Nov I&amp;E'!$T$173,'Nov I&amp;E'!$V$173</definedName>
    <definedName name="QB_FORMULA_54" localSheetId="5" hidden="1">'Jan-Nov I&amp;E'!$V$127,'Jan-Nov I&amp;E'!$X$127,'Jan-Nov I&amp;E'!$Z$127,'Jan-Nov I&amp;E'!$AB$127,'Jan-Nov I&amp;E'!$AD$127,'Jan-Nov I&amp;E'!$AF$127,'Jan-Nov I&amp;E'!$N$128,'Jan-Nov I&amp;E'!$P$128,'Jan-Nov I&amp;E'!$V$128,'Jan-Nov I&amp;E'!$X$128,'Jan-Nov I&amp;E'!$Z$128,'Jan-Nov I&amp;E'!$AB$128,'Jan-Nov I&amp;E'!$AD$128,'Jan-Nov I&amp;E'!$AF$128,'Jan-Nov I&amp;E'!$N$129,'Jan-Nov I&amp;E'!$P$129</definedName>
    <definedName name="QB_FORMULA_54" localSheetId="4" hidden="1">'Nov I&amp;E'!$X$173,'Nov I&amp;E'!$J$174,'Nov I&amp;E'!$L$174,'Nov I&amp;E'!$N$174,'Nov I&amp;E'!$P$174,'Nov I&amp;E'!$R$174,'Nov I&amp;E'!$T$174,'Nov I&amp;E'!$V$174,'Nov I&amp;E'!$X$174,'Nov I&amp;E'!$R$176,'Nov I&amp;E'!$T$176,'Nov I&amp;E'!$V$176,'Nov I&amp;E'!$X$176,'Nov I&amp;E'!$J$177,'Nov I&amp;E'!$R$177,'Nov I&amp;E'!$T$177</definedName>
    <definedName name="QB_FORMULA_55" localSheetId="5" hidden="1">'Jan-Nov I&amp;E'!$V$129,'Jan-Nov I&amp;E'!$X$129,'Jan-Nov I&amp;E'!$Z$129,'Jan-Nov I&amp;E'!$AB$129,'Jan-Nov I&amp;E'!$AD$129,'Jan-Nov I&amp;E'!$AF$129,'Jan-Nov I&amp;E'!$N$130,'Jan-Nov I&amp;E'!$P$130,'Jan-Nov I&amp;E'!$V$130,'Jan-Nov I&amp;E'!$X$130,'Jan-Nov I&amp;E'!$Z$130,'Jan-Nov I&amp;E'!$AB$130,'Jan-Nov I&amp;E'!$AD$130,'Jan-Nov I&amp;E'!$AF$130,'Jan-Nov I&amp;E'!$N$131,'Jan-Nov I&amp;E'!$P$131</definedName>
    <definedName name="QB_FORMULA_55" localSheetId="4" hidden="1">'Nov I&amp;E'!$V$177,'Nov I&amp;E'!$X$177,'Nov I&amp;E'!$R$180,'Nov I&amp;E'!$T$180,'Nov I&amp;E'!$V$180,'Nov I&amp;E'!$X$180,'Nov I&amp;E'!$J$181,'Nov I&amp;E'!$R$181,'Nov I&amp;E'!$T$181,'Nov I&amp;E'!$V$181,'Nov I&amp;E'!$X$181,'Nov I&amp;E'!$J$182,'Nov I&amp;E'!$R$182,'Nov I&amp;E'!$T$182,'Nov I&amp;E'!$V$182,'Nov I&amp;E'!$X$182</definedName>
    <definedName name="QB_FORMULA_56" localSheetId="5" hidden="1">'Jan-Nov I&amp;E'!$V$131,'Jan-Nov I&amp;E'!$X$131,'Jan-Nov I&amp;E'!$Z$131,'Jan-Nov I&amp;E'!$AB$131,'Jan-Nov I&amp;E'!$AD$131,'Jan-Nov I&amp;E'!$AF$131,'Jan-Nov I&amp;E'!$N$132,'Jan-Nov I&amp;E'!$P$132,'Jan-Nov I&amp;E'!$V$132,'Jan-Nov I&amp;E'!$X$132,'Jan-Nov I&amp;E'!$Z$132,'Jan-Nov I&amp;E'!$AB$132,'Jan-Nov I&amp;E'!$AD$132,'Jan-Nov I&amp;E'!$AF$132,'Jan-Nov I&amp;E'!$V$133,'Jan-Nov I&amp;E'!$X$133</definedName>
    <definedName name="QB_FORMULA_56" localSheetId="4" hidden="1">'Nov I&amp;E'!$J$183,'Nov I&amp;E'!$L$183,'Nov I&amp;E'!$N$183,'Nov I&amp;E'!$P$183,'Nov I&amp;E'!$R$183,'Nov I&amp;E'!$T$183,'Nov I&amp;E'!$V$183,'Nov I&amp;E'!$X$183,'Nov I&amp;E'!$J$184,'Nov I&amp;E'!$L$184,'Nov I&amp;E'!$N$184,'Nov I&amp;E'!$P$184,'Nov I&amp;E'!$R$184,'Nov I&amp;E'!$T$184,'Nov I&amp;E'!$V$184,'Nov I&amp;E'!$X$184</definedName>
    <definedName name="QB_FORMULA_57" localSheetId="5" hidden="1">'Jan-Nov I&amp;E'!$Z$133,'Jan-Nov I&amp;E'!$AB$133,'Jan-Nov I&amp;E'!$AD$133,'Jan-Nov I&amp;E'!$AF$133,'Jan-Nov I&amp;E'!$J$134,'Jan-Nov I&amp;E'!$L$134,'Jan-Nov I&amp;E'!$N$134,'Jan-Nov I&amp;E'!$P$134,'Jan-Nov I&amp;E'!$R$134,'Jan-Nov I&amp;E'!$T$134,'Jan-Nov I&amp;E'!$V$134,'Jan-Nov I&amp;E'!$X$134,'Jan-Nov I&amp;E'!$Z$134,'Jan-Nov I&amp;E'!$AB$134,'Jan-Nov I&amp;E'!$AD$134,'Jan-Nov I&amp;E'!$AF$134</definedName>
    <definedName name="QB_FORMULA_57" localSheetId="4" hidden="1">'Nov I&amp;E'!$J$185,'Nov I&amp;E'!$L$185,'Nov I&amp;E'!$N$185,'Nov I&amp;E'!$P$185,'Nov I&amp;E'!$R$185,'Nov I&amp;E'!$T$185,'Nov I&amp;E'!$V$185,'Nov I&amp;E'!$X$185</definedName>
    <definedName name="QB_FORMULA_58" localSheetId="5" hidden="1">'Jan-Nov I&amp;E'!$N$136,'Jan-Nov I&amp;E'!$P$136,'Jan-Nov I&amp;E'!$V$136,'Jan-Nov I&amp;E'!$X$136,'Jan-Nov I&amp;E'!$Z$136,'Jan-Nov I&amp;E'!$AB$136,'Jan-Nov I&amp;E'!$AD$136,'Jan-Nov I&amp;E'!$AF$136,'Jan-Nov I&amp;E'!$N$137,'Jan-Nov I&amp;E'!$P$137,'Jan-Nov I&amp;E'!$V$137,'Jan-Nov I&amp;E'!$X$137,'Jan-Nov I&amp;E'!$Z$137,'Jan-Nov I&amp;E'!$AB$137,'Jan-Nov I&amp;E'!$AD$137,'Jan-Nov I&amp;E'!$AF$137</definedName>
    <definedName name="QB_FORMULA_59" localSheetId="5" hidden="1">'Jan-Nov I&amp;E'!$V$138,'Jan-Nov I&amp;E'!$X$138,'Jan-Nov I&amp;E'!$Z$138,'Jan-Nov I&amp;E'!$AB$138,'Jan-Nov I&amp;E'!$AD$138,'Jan-Nov I&amp;E'!$AF$138,'Jan-Nov I&amp;E'!$V$139,'Jan-Nov I&amp;E'!$X$139,'Jan-Nov I&amp;E'!$Z$139,'Jan-Nov I&amp;E'!$AB$139,'Jan-Nov I&amp;E'!$AD$139,'Jan-Nov I&amp;E'!$AF$139,'Jan-Nov I&amp;E'!$V$141,'Jan-Nov I&amp;E'!$X$141,'Jan-Nov I&amp;E'!$Z$141,'Jan-Nov I&amp;E'!$AB$141</definedName>
    <definedName name="QB_FORMULA_6" localSheetId="6" hidden="1">BVA!$J$71,BVA!$L$71,BVA!$N$71,BVA!$P$71,BVA!$N$73,BVA!$P$73,BVA!$N$74,BVA!$P$74,BVA!$N$75,BVA!$P$75,BVA!$N$76,BVA!$P$76,BVA!$N$77,BVA!$P$77,BVA!$N$78,BVA!$P$78</definedName>
    <definedName name="QB_FORMULA_6" localSheetId="5" hidden="1">'Jan-Nov I&amp;E'!$AD$19,'Jan-Nov I&amp;E'!$AF$19,'Jan-Nov I&amp;E'!$V$20,'Jan-Nov I&amp;E'!$X$20,'Jan-Nov I&amp;E'!$Z$20,'Jan-Nov I&amp;E'!$AB$20,'Jan-Nov I&amp;E'!$AD$20,'Jan-Nov I&amp;E'!$AF$20,'Jan-Nov I&amp;E'!$N$21,'Jan-Nov I&amp;E'!$P$21,'Jan-Nov I&amp;E'!$V$21,'Jan-Nov I&amp;E'!$X$21,'Jan-Nov I&amp;E'!$Z$21,'Jan-Nov I&amp;E'!$AB$21,'Jan-Nov I&amp;E'!$AD$21,'Jan-Nov I&amp;E'!$AF$21</definedName>
    <definedName name="QB_FORMULA_6" localSheetId="4" hidden="1">'Nov I&amp;E'!$N$24,'Nov I&amp;E'!$P$24,'Nov I&amp;E'!$R$24,'Nov I&amp;E'!$T$24,'Nov I&amp;E'!$V$24,'Nov I&amp;E'!$X$24,'Nov I&amp;E'!$N$26,'Nov I&amp;E'!$P$26,'Nov I&amp;E'!$R$26,'Nov I&amp;E'!$T$26,'Nov I&amp;E'!$V$26,'Nov I&amp;E'!$X$26,'Nov I&amp;E'!$N$27,'Nov I&amp;E'!$P$27,'Nov I&amp;E'!$R$27,'Nov I&amp;E'!$T$27</definedName>
    <definedName name="QB_FORMULA_60" localSheetId="5" hidden="1">'Jan-Nov I&amp;E'!$AD$141,'Jan-Nov I&amp;E'!$AF$141,'Jan-Nov I&amp;E'!$N$142,'Jan-Nov I&amp;E'!$P$142,'Jan-Nov I&amp;E'!$V$142,'Jan-Nov I&amp;E'!$X$142,'Jan-Nov I&amp;E'!$Z$142,'Jan-Nov I&amp;E'!$AB$142,'Jan-Nov I&amp;E'!$AD$142,'Jan-Nov I&amp;E'!$AF$142,'Jan-Nov I&amp;E'!$N$143,'Jan-Nov I&amp;E'!$P$143,'Jan-Nov I&amp;E'!$V$143,'Jan-Nov I&amp;E'!$X$143,'Jan-Nov I&amp;E'!$Z$143,'Jan-Nov I&amp;E'!$AB$143</definedName>
    <definedName name="QB_FORMULA_61" localSheetId="5" hidden="1">'Jan-Nov I&amp;E'!$AD$143,'Jan-Nov I&amp;E'!$AF$143,'Jan-Nov I&amp;E'!$N$144,'Jan-Nov I&amp;E'!$P$144,'Jan-Nov I&amp;E'!$V$144,'Jan-Nov I&amp;E'!$X$144,'Jan-Nov I&amp;E'!$Z$144,'Jan-Nov I&amp;E'!$AB$144,'Jan-Nov I&amp;E'!$AD$144,'Jan-Nov I&amp;E'!$AF$144,'Jan-Nov I&amp;E'!$N$145,'Jan-Nov I&amp;E'!$P$145,'Jan-Nov I&amp;E'!$V$145,'Jan-Nov I&amp;E'!$X$145,'Jan-Nov I&amp;E'!$Z$145,'Jan-Nov I&amp;E'!$AB$145</definedName>
    <definedName name="QB_FORMULA_62" localSheetId="5" hidden="1">'Jan-Nov I&amp;E'!$AD$145,'Jan-Nov I&amp;E'!$AF$145,'Jan-Nov I&amp;E'!$N$146,'Jan-Nov I&amp;E'!$P$146,'Jan-Nov I&amp;E'!$V$146,'Jan-Nov I&amp;E'!$X$146,'Jan-Nov I&amp;E'!$Z$146,'Jan-Nov I&amp;E'!$AB$146,'Jan-Nov I&amp;E'!$AD$146,'Jan-Nov I&amp;E'!$AF$146,'Jan-Nov I&amp;E'!$V$147,'Jan-Nov I&amp;E'!$X$147,'Jan-Nov I&amp;E'!$Z$147,'Jan-Nov I&amp;E'!$AB$147,'Jan-Nov I&amp;E'!$AD$147,'Jan-Nov I&amp;E'!$AF$147</definedName>
    <definedName name="QB_FORMULA_63" localSheetId="5" hidden="1">'Jan-Nov I&amp;E'!$N$148,'Jan-Nov I&amp;E'!$P$148,'Jan-Nov I&amp;E'!$V$148,'Jan-Nov I&amp;E'!$X$148,'Jan-Nov I&amp;E'!$Z$148,'Jan-Nov I&amp;E'!$AB$148,'Jan-Nov I&amp;E'!$AD$148,'Jan-Nov I&amp;E'!$AF$148,'Jan-Nov I&amp;E'!$J$149,'Jan-Nov I&amp;E'!$L$149,'Jan-Nov I&amp;E'!$N$149,'Jan-Nov I&amp;E'!$P$149,'Jan-Nov I&amp;E'!$R$149,'Jan-Nov I&amp;E'!$T$149,'Jan-Nov I&amp;E'!$V$149,'Jan-Nov I&amp;E'!$X$149</definedName>
    <definedName name="QB_FORMULA_64" localSheetId="5" hidden="1">'Jan-Nov I&amp;E'!$Z$149,'Jan-Nov I&amp;E'!$AB$149,'Jan-Nov I&amp;E'!$AD$149,'Jan-Nov I&amp;E'!$AF$149,'Jan-Nov I&amp;E'!$N$150,'Jan-Nov I&amp;E'!$P$150,'Jan-Nov I&amp;E'!$V$150,'Jan-Nov I&amp;E'!$X$150,'Jan-Nov I&amp;E'!$Z$150,'Jan-Nov I&amp;E'!$AB$150,'Jan-Nov I&amp;E'!$AD$150,'Jan-Nov I&amp;E'!$AF$150,'Jan-Nov I&amp;E'!$N$151,'Jan-Nov I&amp;E'!$P$151,'Jan-Nov I&amp;E'!$V$151,'Jan-Nov I&amp;E'!$X$151</definedName>
    <definedName name="QB_FORMULA_65" localSheetId="5" hidden="1">'Jan-Nov I&amp;E'!$Z$151,'Jan-Nov I&amp;E'!$AB$151,'Jan-Nov I&amp;E'!$AD$151,'Jan-Nov I&amp;E'!$AF$151,'Jan-Nov I&amp;E'!$V$153,'Jan-Nov I&amp;E'!$X$153,'Jan-Nov I&amp;E'!$Z$153,'Jan-Nov I&amp;E'!$AB$153,'Jan-Nov I&amp;E'!$AD$153,'Jan-Nov I&amp;E'!$AF$153,'Jan-Nov I&amp;E'!$V$154,'Jan-Nov I&amp;E'!$X$154,'Jan-Nov I&amp;E'!$Z$154,'Jan-Nov I&amp;E'!$AB$154,'Jan-Nov I&amp;E'!$AD$154,'Jan-Nov I&amp;E'!$AF$154</definedName>
    <definedName name="QB_FORMULA_66" localSheetId="5" hidden="1">'Jan-Nov I&amp;E'!$V$155,'Jan-Nov I&amp;E'!$X$155,'Jan-Nov I&amp;E'!$Z$155,'Jan-Nov I&amp;E'!$AB$155,'Jan-Nov I&amp;E'!$AD$155,'Jan-Nov I&amp;E'!$AF$155,'Jan-Nov I&amp;E'!$V$156,'Jan-Nov I&amp;E'!$X$156,'Jan-Nov I&amp;E'!$Z$156,'Jan-Nov I&amp;E'!$AB$156,'Jan-Nov I&amp;E'!$AD$156,'Jan-Nov I&amp;E'!$AF$156,'Jan-Nov I&amp;E'!$V$157,'Jan-Nov I&amp;E'!$X$157,'Jan-Nov I&amp;E'!$Z$157,'Jan-Nov I&amp;E'!$AB$157</definedName>
    <definedName name="QB_FORMULA_67" localSheetId="5" hidden="1">'Jan-Nov I&amp;E'!$AD$157,'Jan-Nov I&amp;E'!$AF$157,'Jan-Nov I&amp;E'!$V$158,'Jan-Nov I&amp;E'!$X$158,'Jan-Nov I&amp;E'!$Z$158,'Jan-Nov I&amp;E'!$AB$158,'Jan-Nov I&amp;E'!$AD$158,'Jan-Nov I&amp;E'!$AF$158,'Jan-Nov I&amp;E'!$V$159,'Jan-Nov I&amp;E'!$X$159,'Jan-Nov I&amp;E'!$Z$159,'Jan-Nov I&amp;E'!$AB$159,'Jan-Nov I&amp;E'!$AD$159,'Jan-Nov I&amp;E'!$AF$159,'Jan-Nov I&amp;E'!$V$160,'Jan-Nov I&amp;E'!$X$160</definedName>
    <definedName name="QB_FORMULA_68" localSheetId="5" hidden="1">'Jan-Nov I&amp;E'!$Z$160,'Jan-Nov I&amp;E'!$AB$160,'Jan-Nov I&amp;E'!$AD$160,'Jan-Nov I&amp;E'!$AF$160,'Jan-Nov I&amp;E'!$V$161,'Jan-Nov I&amp;E'!$X$161,'Jan-Nov I&amp;E'!$Z$161,'Jan-Nov I&amp;E'!$AB$161,'Jan-Nov I&amp;E'!$AD$161,'Jan-Nov I&amp;E'!$AF$161,'Jan-Nov I&amp;E'!$V$162,'Jan-Nov I&amp;E'!$X$162,'Jan-Nov I&amp;E'!$Z$162,'Jan-Nov I&amp;E'!$AB$162,'Jan-Nov I&amp;E'!$AD$162,'Jan-Nov I&amp;E'!$AF$162</definedName>
    <definedName name="QB_FORMULA_69" localSheetId="5" hidden="1">'Jan-Nov I&amp;E'!$V$163,'Jan-Nov I&amp;E'!$X$163,'Jan-Nov I&amp;E'!$Z$163,'Jan-Nov I&amp;E'!$AB$163,'Jan-Nov I&amp;E'!$AD$163,'Jan-Nov I&amp;E'!$AF$163,'Jan-Nov I&amp;E'!$V$164,'Jan-Nov I&amp;E'!$X$164,'Jan-Nov I&amp;E'!$Z$164,'Jan-Nov I&amp;E'!$AB$164,'Jan-Nov I&amp;E'!$AD$164,'Jan-Nov I&amp;E'!$AF$164,'Jan-Nov I&amp;E'!$V$165,'Jan-Nov I&amp;E'!$X$165,'Jan-Nov I&amp;E'!$Z$165,'Jan-Nov I&amp;E'!$AB$165</definedName>
    <definedName name="QB_FORMULA_7" localSheetId="6" hidden="1">BVA!$N$79,BVA!$P$79,BVA!$N$80,BVA!$P$80,BVA!$J$81,BVA!$L$81,BVA!$N$81,BVA!$P$81,BVA!$N$83,BVA!$P$83,BVA!$N$84,BVA!$P$84,BVA!$N$85,BVA!$P$85,BVA!$J$86,BVA!$L$86</definedName>
    <definedName name="QB_FORMULA_7" localSheetId="5" hidden="1">'Jan-Nov I&amp;E'!$J$22,'Jan-Nov I&amp;E'!$L$22,'Jan-Nov I&amp;E'!$N$22,'Jan-Nov I&amp;E'!$P$22,'Jan-Nov I&amp;E'!$R$22,'Jan-Nov I&amp;E'!$T$22,'Jan-Nov I&amp;E'!$V$22,'Jan-Nov I&amp;E'!$X$22,'Jan-Nov I&amp;E'!$Z$22,'Jan-Nov I&amp;E'!$AB$22,'Jan-Nov I&amp;E'!$AD$22,'Jan-Nov I&amp;E'!$AF$22,'Jan-Nov I&amp;E'!$J$23,'Jan-Nov I&amp;E'!$L$23,'Jan-Nov I&amp;E'!$N$23,'Jan-Nov I&amp;E'!$P$23</definedName>
    <definedName name="QB_FORMULA_7" localSheetId="4" hidden="1">'Nov I&amp;E'!$V$27,'Nov I&amp;E'!$X$27,'Nov I&amp;E'!$N$28,'Nov I&amp;E'!$P$28,'Nov I&amp;E'!$R$28,'Nov I&amp;E'!$T$28,'Nov I&amp;E'!$V$28,'Nov I&amp;E'!$X$28,'Nov I&amp;E'!$N$29,'Nov I&amp;E'!$P$29,'Nov I&amp;E'!$R$29,'Nov I&amp;E'!$T$29,'Nov I&amp;E'!$V$29,'Nov I&amp;E'!$X$29,'Nov I&amp;E'!$N$30,'Nov I&amp;E'!$P$30</definedName>
    <definedName name="QB_FORMULA_70" localSheetId="5" hidden="1">'Jan-Nov I&amp;E'!$AD$165,'Jan-Nov I&amp;E'!$AF$165,'Jan-Nov I&amp;E'!$V$166,'Jan-Nov I&amp;E'!$X$166,'Jan-Nov I&amp;E'!$Z$166,'Jan-Nov I&amp;E'!$AB$166,'Jan-Nov I&amp;E'!$AD$166,'Jan-Nov I&amp;E'!$AF$166,'Jan-Nov I&amp;E'!$V$167,'Jan-Nov I&amp;E'!$X$167,'Jan-Nov I&amp;E'!$Z$167,'Jan-Nov I&amp;E'!$AB$167,'Jan-Nov I&amp;E'!$AD$167,'Jan-Nov I&amp;E'!$AF$167,'Jan-Nov I&amp;E'!$V$168,'Jan-Nov I&amp;E'!$X$168</definedName>
    <definedName name="QB_FORMULA_71" localSheetId="5" hidden="1">'Jan-Nov I&amp;E'!$Z$168,'Jan-Nov I&amp;E'!$AB$168,'Jan-Nov I&amp;E'!$AD$168,'Jan-Nov I&amp;E'!$AF$168,'Jan-Nov I&amp;E'!$V$169,'Jan-Nov I&amp;E'!$X$169,'Jan-Nov I&amp;E'!$Z$169,'Jan-Nov I&amp;E'!$AB$169,'Jan-Nov I&amp;E'!$AD$169,'Jan-Nov I&amp;E'!$AF$169,'Jan-Nov I&amp;E'!$V$170,'Jan-Nov I&amp;E'!$X$170,'Jan-Nov I&amp;E'!$Z$170,'Jan-Nov I&amp;E'!$AB$170,'Jan-Nov I&amp;E'!$AD$170,'Jan-Nov I&amp;E'!$AF$170</definedName>
    <definedName name="QB_FORMULA_72" localSheetId="5" hidden="1">'Jan-Nov I&amp;E'!$V$171,'Jan-Nov I&amp;E'!$X$171,'Jan-Nov I&amp;E'!$Z$171,'Jan-Nov I&amp;E'!$AB$171,'Jan-Nov I&amp;E'!$AD$171,'Jan-Nov I&amp;E'!$AF$171,'Jan-Nov I&amp;E'!$V$172,'Jan-Nov I&amp;E'!$X$172,'Jan-Nov I&amp;E'!$Z$172,'Jan-Nov I&amp;E'!$AB$172,'Jan-Nov I&amp;E'!$AD$172,'Jan-Nov I&amp;E'!$AF$172,'Jan-Nov I&amp;E'!$N$173,'Jan-Nov I&amp;E'!$P$173,'Jan-Nov I&amp;E'!$V$173,'Jan-Nov I&amp;E'!$X$173</definedName>
    <definedName name="QB_FORMULA_73" localSheetId="5" hidden="1">'Jan-Nov I&amp;E'!$Z$173,'Jan-Nov I&amp;E'!$AB$173,'Jan-Nov I&amp;E'!$AD$173,'Jan-Nov I&amp;E'!$AF$173,'Jan-Nov I&amp;E'!$J$174,'Jan-Nov I&amp;E'!$L$174,'Jan-Nov I&amp;E'!$N$174,'Jan-Nov I&amp;E'!$P$174,'Jan-Nov I&amp;E'!$R$174,'Jan-Nov I&amp;E'!$T$174,'Jan-Nov I&amp;E'!$V$174,'Jan-Nov I&amp;E'!$X$174,'Jan-Nov I&amp;E'!$Z$174,'Jan-Nov I&amp;E'!$AB$174,'Jan-Nov I&amp;E'!$AD$174,'Jan-Nov I&amp;E'!$AF$174</definedName>
    <definedName name="QB_FORMULA_74" localSheetId="5" hidden="1">'Jan-Nov I&amp;E'!$J$175,'Jan-Nov I&amp;E'!$L$175,'Jan-Nov I&amp;E'!$N$175,'Jan-Nov I&amp;E'!$P$175,'Jan-Nov I&amp;E'!$R$175,'Jan-Nov I&amp;E'!$T$175,'Jan-Nov I&amp;E'!$V$175,'Jan-Nov I&amp;E'!$X$175,'Jan-Nov I&amp;E'!$Z$175,'Jan-Nov I&amp;E'!$AB$175,'Jan-Nov I&amp;E'!$AD$175,'Jan-Nov I&amp;E'!$AF$175,'Jan-Nov I&amp;E'!$N$177,'Jan-Nov I&amp;E'!$P$177,'Jan-Nov I&amp;E'!$V$177,'Jan-Nov I&amp;E'!$X$177</definedName>
    <definedName name="QB_FORMULA_75" localSheetId="5" hidden="1">'Jan-Nov I&amp;E'!$Z$177,'Jan-Nov I&amp;E'!$AB$177,'Jan-Nov I&amp;E'!$AD$177,'Jan-Nov I&amp;E'!$AF$177,'Jan-Nov I&amp;E'!$V$178,'Jan-Nov I&amp;E'!$X$178,'Jan-Nov I&amp;E'!$Z$178,'Jan-Nov I&amp;E'!$AB$178,'Jan-Nov I&amp;E'!$AD$178,'Jan-Nov I&amp;E'!$AF$178,'Jan-Nov I&amp;E'!$J$179,'Jan-Nov I&amp;E'!$L$179,'Jan-Nov I&amp;E'!$N$179,'Jan-Nov I&amp;E'!$P$179,'Jan-Nov I&amp;E'!$R$179,'Jan-Nov I&amp;E'!$T$179</definedName>
    <definedName name="QB_FORMULA_76" localSheetId="5" hidden="1">'Jan-Nov I&amp;E'!$V$179,'Jan-Nov I&amp;E'!$X$179,'Jan-Nov I&amp;E'!$Z$179,'Jan-Nov I&amp;E'!$AB$179,'Jan-Nov I&amp;E'!$AD$179,'Jan-Nov I&amp;E'!$AF$179,'Jan-Nov I&amp;E'!$N$181,'Jan-Nov I&amp;E'!$P$181,'Jan-Nov I&amp;E'!$V$181,'Jan-Nov I&amp;E'!$X$181,'Jan-Nov I&amp;E'!$Z$181,'Jan-Nov I&amp;E'!$AB$181,'Jan-Nov I&amp;E'!$AD$181,'Jan-Nov I&amp;E'!$AF$181,'Jan-Nov I&amp;E'!$N$182,'Jan-Nov I&amp;E'!$P$182</definedName>
    <definedName name="QB_FORMULA_77" localSheetId="5" hidden="1">'Jan-Nov I&amp;E'!$V$182,'Jan-Nov I&amp;E'!$X$182,'Jan-Nov I&amp;E'!$Z$182,'Jan-Nov I&amp;E'!$AB$182,'Jan-Nov I&amp;E'!$AD$182,'Jan-Nov I&amp;E'!$AF$182,'Jan-Nov I&amp;E'!$N$184,'Jan-Nov I&amp;E'!$P$184,'Jan-Nov I&amp;E'!$V$184,'Jan-Nov I&amp;E'!$X$184,'Jan-Nov I&amp;E'!$Z$184,'Jan-Nov I&amp;E'!$AB$184,'Jan-Nov I&amp;E'!$AD$184,'Jan-Nov I&amp;E'!$AF$184,'Jan-Nov I&amp;E'!$N$185,'Jan-Nov I&amp;E'!$P$185</definedName>
    <definedName name="QB_FORMULA_78" localSheetId="5" hidden="1">'Jan-Nov I&amp;E'!$V$185,'Jan-Nov I&amp;E'!$X$185,'Jan-Nov I&amp;E'!$Z$185,'Jan-Nov I&amp;E'!$AB$185,'Jan-Nov I&amp;E'!$AD$185,'Jan-Nov I&amp;E'!$AF$185,'Jan-Nov I&amp;E'!$J$186,'Jan-Nov I&amp;E'!$L$186,'Jan-Nov I&amp;E'!$N$186,'Jan-Nov I&amp;E'!$P$186,'Jan-Nov I&amp;E'!$R$186,'Jan-Nov I&amp;E'!$T$186,'Jan-Nov I&amp;E'!$V$186,'Jan-Nov I&amp;E'!$X$186,'Jan-Nov I&amp;E'!$Z$186,'Jan-Nov I&amp;E'!$AB$186</definedName>
    <definedName name="QB_FORMULA_79" localSheetId="5" hidden="1">'Jan-Nov I&amp;E'!$AD$186,'Jan-Nov I&amp;E'!$AF$186,'Jan-Nov I&amp;E'!$N$187,'Jan-Nov I&amp;E'!$P$187,'Jan-Nov I&amp;E'!$V$187,'Jan-Nov I&amp;E'!$X$187,'Jan-Nov I&amp;E'!$Z$187,'Jan-Nov I&amp;E'!$AB$187,'Jan-Nov I&amp;E'!$AD$187,'Jan-Nov I&amp;E'!$AF$187,'Jan-Nov I&amp;E'!$N$188,'Jan-Nov I&amp;E'!$P$188,'Jan-Nov I&amp;E'!$V$188,'Jan-Nov I&amp;E'!$X$188,'Jan-Nov I&amp;E'!$Z$188,'Jan-Nov I&amp;E'!$AB$188</definedName>
    <definedName name="QB_FORMULA_8" localSheetId="6" hidden="1">BVA!$N$86,BVA!$P$86,BVA!$J$87,BVA!$L$87,BVA!$N$87,BVA!$P$87,BVA!$N$88,BVA!$P$88,BVA!$N$89,BVA!$P$89,BVA!$N$91,BVA!$P$91,BVA!$N$92,BVA!$P$92,BVA!$N$93,BVA!$P$93</definedName>
    <definedName name="QB_FORMULA_8" localSheetId="5" hidden="1">'Jan-Nov I&amp;E'!$R$23,'Jan-Nov I&amp;E'!$T$23,'Jan-Nov I&amp;E'!$V$23,'Jan-Nov I&amp;E'!$X$23,'Jan-Nov I&amp;E'!$Z$23,'Jan-Nov I&amp;E'!$AB$23,'Jan-Nov I&amp;E'!$AD$23,'Jan-Nov I&amp;E'!$AF$23,'Jan-Nov I&amp;E'!$J$24,'Jan-Nov I&amp;E'!$L$24,'Jan-Nov I&amp;E'!$N$24,'Jan-Nov I&amp;E'!$P$24,'Jan-Nov I&amp;E'!$R$24,'Jan-Nov I&amp;E'!$T$24,'Jan-Nov I&amp;E'!$V$24,'Jan-Nov I&amp;E'!$X$24</definedName>
    <definedName name="QB_FORMULA_8" localSheetId="4" hidden="1">'Nov I&amp;E'!$R$30,'Nov I&amp;E'!$T$30,'Nov I&amp;E'!$V$30,'Nov I&amp;E'!$X$30,'Nov I&amp;E'!$J$31,'Nov I&amp;E'!$L$31,'Nov I&amp;E'!$N$31,'Nov I&amp;E'!$P$31,'Nov I&amp;E'!$R$31,'Nov I&amp;E'!$T$31,'Nov I&amp;E'!$V$31,'Nov I&amp;E'!$X$31,'Nov I&amp;E'!$N$32,'Nov I&amp;E'!$P$32,'Nov I&amp;E'!$R$32,'Nov I&amp;E'!$T$32</definedName>
    <definedName name="QB_FORMULA_80" localSheetId="5" hidden="1">'Jan-Nov I&amp;E'!$AD$188,'Jan-Nov I&amp;E'!$AF$188,'Jan-Nov I&amp;E'!$V$189,'Jan-Nov I&amp;E'!$X$189,'Jan-Nov I&amp;E'!$Z$189,'Jan-Nov I&amp;E'!$AB$189,'Jan-Nov I&amp;E'!$AD$189,'Jan-Nov I&amp;E'!$AF$189,'Jan-Nov I&amp;E'!$N$191,'Jan-Nov I&amp;E'!$P$191,'Jan-Nov I&amp;E'!$V$191,'Jan-Nov I&amp;E'!$X$191,'Jan-Nov I&amp;E'!$Z$191,'Jan-Nov I&amp;E'!$AB$191,'Jan-Nov I&amp;E'!$AD$191,'Jan-Nov I&amp;E'!$AF$191</definedName>
    <definedName name="QB_FORMULA_81" localSheetId="5" hidden="1">'Jan-Nov I&amp;E'!$J$192,'Jan-Nov I&amp;E'!$L$192,'Jan-Nov I&amp;E'!$N$192,'Jan-Nov I&amp;E'!$P$192,'Jan-Nov I&amp;E'!$R$192,'Jan-Nov I&amp;E'!$T$192,'Jan-Nov I&amp;E'!$V$192,'Jan-Nov I&amp;E'!$X$192,'Jan-Nov I&amp;E'!$Z$192,'Jan-Nov I&amp;E'!$AB$192,'Jan-Nov I&amp;E'!$AD$192,'Jan-Nov I&amp;E'!$AF$192,'Jan-Nov I&amp;E'!$J$193,'Jan-Nov I&amp;E'!$L$193,'Jan-Nov I&amp;E'!$N$193,'Jan-Nov I&amp;E'!$P$193</definedName>
    <definedName name="QB_FORMULA_82" localSheetId="5" hidden="1">'Jan-Nov I&amp;E'!$R$193,'Jan-Nov I&amp;E'!$T$193,'Jan-Nov I&amp;E'!$V$193,'Jan-Nov I&amp;E'!$X$193,'Jan-Nov I&amp;E'!$Z$193,'Jan-Nov I&amp;E'!$AB$193,'Jan-Nov I&amp;E'!$AD$193,'Jan-Nov I&amp;E'!$AF$193,'Jan-Nov I&amp;E'!$N$196,'Jan-Nov I&amp;E'!$P$196,'Jan-Nov I&amp;E'!$V$196,'Jan-Nov I&amp;E'!$X$196,'Jan-Nov I&amp;E'!$Z$196,'Jan-Nov I&amp;E'!$AB$196,'Jan-Nov I&amp;E'!$AD$196,'Jan-Nov I&amp;E'!$AF$196</definedName>
    <definedName name="QB_FORMULA_83" localSheetId="5" hidden="1">'Jan-Nov I&amp;E'!$N$197,'Jan-Nov I&amp;E'!$P$197,'Jan-Nov I&amp;E'!$V$197,'Jan-Nov I&amp;E'!$X$197,'Jan-Nov I&amp;E'!$Z$197,'Jan-Nov I&amp;E'!$AB$197,'Jan-Nov I&amp;E'!$AD$197,'Jan-Nov I&amp;E'!$AF$197,'Jan-Nov I&amp;E'!$J$198,'Jan-Nov I&amp;E'!$L$198,'Jan-Nov I&amp;E'!$N$198,'Jan-Nov I&amp;E'!$P$198,'Jan-Nov I&amp;E'!$R$198,'Jan-Nov I&amp;E'!$T$198,'Jan-Nov I&amp;E'!$V$198,'Jan-Nov I&amp;E'!$X$198</definedName>
    <definedName name="QB_FORMULA_84" localSheetId="5" hidden="1">'Jan-Nov I&amp;E'!$Z$198,'Jan-Nov I&amp;E'!$AB$198,'Jan-Nov I&amp;E'!$AD$198,'Jan-Nov I&amp;E'!$AF$198,'Jan-Nov I&amp;E'!$N$199,'Jan-Nov I&amp;E'!$P$199,'Jan-Nov I&amp;E'!$V$199,'Jan-Nov I&amp;E'!$X$199,'Jan-Nov I&amp;E'!$Z$199,'Jan-Nov I&amp;E'!$AB$199,'Jan-Nov I&amp;E'!$AD$199,'Jan-Nov I&amp;E'!$AF$199,'Jan-Nov I&amp;E'!$J$200,'Jan-Nov I&amp;E'!$L$200,'Jan-Nov I&amp;E'!$N$200,'Jan-Nov I&amp;E'!$P$200</definedName>
    <definedName name="QB_FORMULA_85" localSheetId="5" hidden="1">'Jan-Nov I&amp;E'!$R$200,'Jan-Nov I&amp;E'!$T$200,'Jan-Nov I&amp;E'!$V$200,'Jan-Nov I&amp;E'!$X$200,'Jan-Nov I&amp;E'!$Z$200,'Jan-Nov I&amp;E'!$AB$200,'Jan-Nov I&amp;E'!$AD$200,'Jan-Nov I&amp;E'!$AF$200,'Jan-Nov I&amp;E'!$V$201,'Jan-Nov I&amp;E'!$X$201,'Jan-Nov I&amp;E'!$Z$201,'Jan-Nov I&amp;E'!$AB$201,'Jan-Nov I&amp;E'!$AD$201,'Jan-Nov I&amp;E'!$AF$201,'Jan-Nov I&amp;E'!$J$202,'Jan-Nov I&amp;E'!$L$202</definedName>
    <definedName name="QB_FORMULA_86" localSheetId="5" hidden="1">'Jan-Nov I&amp;E'!$N$202,'Jan-Nov I&amp;E'!$P$202,'Jan-Nov I&amp;E'!$R$202,'Jan-Nov I&amp;E'!$T$202,'Jan-Nov I&amp;E'!$V$202,'Jan-Nov I&amp;E'!$X$202,'Jan-Nov I&amp;E'!$Z$202,'Jan-Nov I&amp;E'!$AB$202,'Jan-Nov I&amp;E'!$AD$202,'Jan-Nov I&amp;E'!$AF$202,'Jan-Nov I&amp;E'!$J$203,'Jan-Nov I&amp;E'!$L$203,'Jan-Nov I&amp;E'!$N$203,'Jan-Nov I&amp;E'!$P$203,'Jan-Nov I&amp;E'!$R$203,'Jan-Nov I&amp;E'!$T$203</definedName>
    <definedName name="QB_FORMULA_87" localSheetId="5" hidden="1">'Jan-Nov I&amp;E'!$V$203,'Jan-Nov I&amp;E'!$X$203,'Jan-Nov I&amp;E'!$Z$203,'Jan-Nov I&amp;E'!$AB$203,'Jan-Nov I&amp;E'!$AD$203,'Jan-Nov I&amp;E'!$AF$203,'Jan-Nov I&amp;E'!$V$206,'Jan-Nov I&amp;E'!$X$206,'Jan-Nov I&amp;E'!$Z$206,'Jan-Nov I&amp;E'!$AB$206,'Jan-Nov I&amp;E'!$AD$206,'Jan-Nov I&amp;E'!$AF$206,'Jan-Nov I&amp;E'!$V$207,'Jan-Nov I&amp;E'!$X$207,'Jan-Nov I&amp;E'!$Z$207,'Jan-Nov I&amp;E'!$AB$207</definedName>
    <definedName name="QB_FORMULA_88" localSheetId="5" hidden="1">'Jan-Nov I&amp;E'!$AD$207,'Jan-Nov I&amp;E'!$AF$207,'Jan-Nov I&amp;E'!$V$209,'Jan-Nov I&amp;E'!$X$209,'Jan-Nov I&amp;E'!$Z$209,'Jan-Nov I&amp;E'!$AB$209,'Jan-Nov I&amp;E'!$AD$209,'Jan-Nov I&amp;E'!$AF$209,'Jan-Nov I&amp;E'!$V$210,'Jan-Nov I&amp;E'!$X$210,'Jan-Nov I&amp;E'!$Z$210,'Jan-Nov I&amp;E'!$AB$210,'Jan-Nov I&amp;E'!$AD$210,'Jan-Nov I&amp;E'!$AF$210,'Jan-Nov I&amp;E'!$V$211,'Jan-Nov I&amp;E'!$X$211</definedName>
    <definedName name="QB_FORMULA_89" localSheetId="5" hidden="1">'Jan-Nov I&amp;E'!$Z$211,'Jan-Nov I&amp;E'!$AB$211,'Jan-Nov I&amp;E'!$AD$211,'Jan-Nov I&amp;E'!$AF$211,'Jan-Nov I&amp;E'!$V$212,'Jan-Nov I&amp;E'!$X$212,'Jan-Nov I&amp;E'!$Z$212,'Jan-Nov I&amp;E'!$AB$212,'Jan-Nov I&amp;E'!$AD$212,'Jan-Nov I&amp;E'!$AF$212,'Jan-Nov I&amp;E'!$V$213,'Jan-Nov I&amp;E'!$X$213,'Jan-Nov I&amp;E'!$Z$213,'Jan-Nov I&amp;E'!$AB$213,'Jan-Nov I&amp;E'!$AD$213,'Jan-Nov I&amp;E'!$AF$213</definedName>
    <definedName name="QB_FORMULA_9" localSheetId="6" hidden="1">BVA!$J$94,BVA!$L$94,BVA!$N$94,BVA!$P$94,BVA!$N$97,BVA!$P$97,BVA!$N$98,BVA!$P$98,BVA!$N$99,BVA!$P$99,BVA!$N$100,BVA!$P$100,BVA!$J$101,BVA!$L$101,BVA!$N$101,BVA!$P$101</definedName>
    <definedName name="QB_FORMULA_9" localSheetId="5" hidden="1">'Jan-Nov I&amp;E'!$Z$24,'Jan-Nov I&amp;E'!$AB$24,'Jan-Nov I&amp;E'!$AD$24,'Jan-Nov I&amp;E'!$AF$24,'Jan-Nov I&amp;E'!$V$28,'Jan-Nov I&amp;E'!$X$28,'Jan-Nov I&amp;E'!$Z$28,'Jan-Nov I&amp;E'!$AB$28,'Jan-Nov I&amp;E'!$AD$28,'Jan-Nov I&amp;E'!$AF$28,'Jan-Nov I&amp;E'!$N$29,'Jan-Nov I&amp;E'!$P$29,'Jan-Nov I&amp;E'!$V$29,'Jan-Nov I&amp;E'!$X$29,'Jan-Nov I&amp;E'!$Z$29,'Jan-Nov I&amp;E'!$AB$29</definedName>
    <definedName name="QB_FORMULA_9" localSheetId="4" hidden="1">'Nov I&amp;E'!$V$32,'Nov I&amp;E'!$X$32,'Nov I&amp;E'!$N$34,'Nov I&amp;E'!$P$34,'Nov I&amp;E'!$R$34,'Nov I&amp;E'!$T$34,'Nov I&amp;E'!$V$34,'Nov I&amp;E'!$X$34,'Nov I&amp;E'!$N$35,'Nov I&amp;E'!$P$35,'Nov I&amp;E'!$R$35,'Nov I&amp;E'!$T$35,'Nov I&amp;E'!$V$35,'Nov I&amp;E'!$X$35,'Nov I&amp;E'!$N$36,'Nov I&amp;E'!$P$36</definedName>
    <definedName name="QB_FORMULA_90" localSheetId="5" hidden="1">'Jan-Nov I&amp;E'!$J$214,'Jan-Nov I&amp;E'!$R$214,'Jan-Nov I&amp;E'!$T$214,'Jan-Nov I&amp;E'!$V$214,'Jan-Nov I&amp;E'!$X$214,'Jan-Nov I&amp;E'!$Z$214,'Jan-Nov I&amp;E'!$AB$214,'Jan-Nov I&amp;E'!$AD$214,'Jan-Nov I&amp;E'!$AF$214,'Jan-Nov I&amp;E'!$V$217,'Jan-Nov I&amp;E'!$X$217,'Jan-Nov I&amp;E'!$Z$217,'Jan-Nov I&amp;E'!$AB$217,'Jan-Nov I&amp;E'!$AD$217,'Jan-Nov I&amp;E'!$AF$217,'Jan-Nov I&amp;E'!$V$218</definedName>
    <definedName name="QB_FORMULA_91" localSheetId="5" hidden="1">'Jan-Nov I&amp;E'!$X$218,'Jan-Nov I&amp;E'!$Z$218,'Jan-Nov I&amp;E'!$AB$218,'Jan-Nov I&amp;E'!$AD$218,'Jan-Nov I&amp;E'!$AF$218,'Jan-Nov I&amp;E'!$V$219,'Jan-Nov I&amp;E'!$X$219,'Jan-Nov I&amp;E'!$Z$219,'Jan-Nov I&amp;E'!$AB$219,'Jan-Nov I&amp;E'!$AD$219,'Jan-Nov I&amp;E'!$AF$219,'Jan-Nov I&amp;E'!$V$220,'Jan-Nov I&amp;E'!$X$220,'Jan-Nov I&amp;E'!$Z$220,'Jan-Nov I&amp;E'!$AB$220,'Jan-Nov I&amp;E'!$AD$220</definedName>
    <definedName name="QB_FORMULA_92" localSheetId="5" hidden="1">'Jan-Nov I&amp;E'!$AF$220,'Jan-Nov I&amp;E'!$V$221,'Jan-Nov I&amp;E'!$X$221,'Jan-Nov I&amp;E'!$Z$221,'Jan-Nov I&amp;E'!$AB$221,'Jan-Nov I&amp;E'!$AD$221,'Jan-Nov I&amp;E'!$AF$221,'Jan-Nov I&amp;E'!$V$222,'Jan-Nov I&amp;E'!$X$222,'Jan-Nov I&amp;E'!$Z$222,'Jan-Nov I&amp;E'!$AB$222,'Jan-Nov I&amp;E'!$AD$222,'Jan-Nov I&amp;E'!$AF$222,'Jan-Nov I&amp;E'!$V$223,'Jan-Nov I&amp;E'!$X$223,'Jan-Nov I&amp;E'!$Z$223</definedName>
    <definedName name="QB_FORMULA_93" localSheetId="5" hidden="1">'Jan-Nov I&amp;E'!$AB$223,'Jan-Nov I&amp;E'!$AD$223,'Jan-Nov I&amp;E'!$AF$223,'Jan-Nov I&amp;E'!$V$224,'Jan-Nov I&amp;E'!$X$224,'Jan-Nov I&amp;E'!$Z$224,'Jan-Nov I&amp;E'!$AB$224,'Jan-Nov I&amp;E'!$AD$224,'Jan-Nov I&amp;E'!$AF$224,'Jan-Nov I&amp;E'!$J$225,'Jan-Nov I&amp;E'!$R$225,'Jan-Nov I&amp;E'!$T$225,'Jan-Nov I&amp;E'!$V$225,'Jan-Nov I&amp;E'!$X$225,'Jan-Nov I&amp;E'!$Z$225,'Jan-Nov I&amp;E'!$AB$225</definedName>
    <definedName name="QB_FORMULA_94" localSheetId="5" hidden="1">'Jan-Nov I&amp;E'!$AD$225,'Jan-Nov I&amp;E'!$AF$225,'Jan-Nov I&amp;E'!$V$226,'Jan-Nov I&amp;E'!$X$226,'Jan-Nov I&amp;E'!$Z$226,'Jan-Nov I&amp;E'!$AB$226,'Jan-Nov I&amp;E'!$AD$226,'Jan-Nov I&amp;E'!$AF$226,'Jan-Nov I&amp;E'!$J$227,'Jan-Nov I&amp;E'!$R$227,'Jan-Nov I&amp;E'!$T$227,'Jan-Nov I&amp;E'!$V$227,'Jan-Nov I&amp;E'!$X$227,'Jan-Nov I&amp;E'!$Z$227,'Jan-Nov I&amp;E'!$AB$227,'Jan-Nov I&amp;E'!$AD$227</definedName>
    <definedName name="QB_FORMULA_95" localSheetId="5" hidden="1">'Jan-Nov I&amp;E'!$AF$227,'Jan-Nov I&amp;E'!$J$228,'Jan-Nov I&amp;E'!$R$228,'Jan-Nov I&amp;E'!$T$228,'Jan-Nov I&amp;E'!$V$228,'Jan-Nov I&amp;E'!$X$228,'Jan-Nov I&amp;E'!$Z$228,'Jan-Nov I&amp;E'!$AB$228,'Jan-Nov I&amp;E'!$AD$228,'Jan-Nov I&amp;E'!$AF$228,'Jan-Nov I&amp;E'!$V$230,'Jan-Nov I&amp;E'!$X$230,'Jan-Nov I&amp;E'!$Z$230,'Jan-Nov I&amp;E'!$AB$230,'Jan-Nov I&amp;E'!$AD$230,'Jan-Nov I&amp;E'!$AF$230</definedName>
    <definedName name="QB_FORMULA_96" localSheetId="5" hidden="1">'Jan-Nov I&amp;E'!$V$231,'Jan-Nov I&amp;E'!$X$231,'Jan-Nov I&amp;E'!$Z$231,'Jan-Nov I&amp;E'!$AB$231,'Jan-Nov I&amp;E'!$AD$231,'Jan-Nov I&amp;E'!$AF$231,'Jan-Nov I&amp;E'!$N$233,'Jan-Nov I&amp;E'!$P$233,'Jan-Nov I&amp;E'!$V$233,'Jan-Nov I&amp;E'!$X$233,'Jan-Nov I&amp;E'!$Z$233,'Jan-Nov I&amp;E'!$AB$233,'Jan-Nov I&amp;E'!$AD$233,'Jan-Nov I&amp;E'!$AF$233,'Jan-Nov I&amp;E'!$N$234,'Jan-Nov I&amp;E'!$P$234</definedName>
    <definedName name="QB_FORMULA_97" localSheetId="5" hidden="1">'Jan-Nov I&amp;E'!$V$234,'Jan-Nov I&amp;E'!$X$234,'Jan-Nov I&amp;E'!$Z$234,'Jan-Nov I&amp;E'!$AB$234,'Jan-Nov I&amp;E'!$AD$234,'Jan-Nov I&amp;E'!$AF$234,'Jan-Nov I&amp;E'!$N$235,'Jan-Nov I&amp;E'!$P$235,'Jan-Nov I&amp;E'!$V$235,'Jan-Nov I&amp;E'!$X$235,'Jan-Nov I&amp;E'!$Z$235,'Jan-Nov I&amp;E'!$AB$235,'Jan-Nov I&amp;E'!$AD$235,'Jan-Nov I&amp;E'!$AF$235,'Jan-Nov I&amp;E'!$N$236,'Jan-Nov I&amp;E'!$P$236</definedName>
    <definedName name="QB_FORMULA_98" localSheetId="5" hidden="1">'Jan-Nov I&amp;E'!$V$236,'Jan-Nov I&amp;E'!$X$236,'Jan-Nov I&amp;E'!$Z$236,'Jan-Nov I&amp;E'!$AB$236,'Jan-Nov I&amp;E'!$AD$236,'Jan-Nov I&amp;E'!$AF$236,'Jan-Nov I&amp;E'!$J$237,'Jan-Nov I&amp;E'!$L$237,'Jan-Nov I&amp;E'!$N$237,'Jan-Nov I&amp;E'!$P$237,'Jan-Nov I&amp;E'!$R$237,'Jan-Nov I&amp;E'!$T$237,'Jan-Nov I&amp;E'!$V$237,'Jan-Nov I&amp;E'!$X$237,'Jan-Nov I&amp;E'!$Z$237,'Jan-Nov I&amp;E'!$AB$237</definedName>
    <definedName name="QB_FORMULA_99" localSheetId="5" hidden="1">'Jan-Nov I&amp;E'!$AD$237,'Jan-Nov I&amp;E'!$AF$237,'Jan-Nov I&amp;E'!$V$240,'Jan-Nov I&amp;E'!$X$240,'Jan-Nov I&amp;E'!$Z$240,'Jan-Nov I&amp;E'!$AB$240,'Jan-Nov I&amp;E'!$AD$240,'Jan-Nov I&amp;E'!$AF$240,'Jan-Nov I&amp;E'!$J$241,'Jan-Nov I&amp;E'!$R$241,'Jan-Nov I&amp;E'!$T$241,'Jan-Nov I&amp;E'!$V$241,'Jan-Nov I&amp;E'!$X$241,'Jan-Nov I&amp;E'!$Z$241,'Jan-Nov I&amp;E'!$AB$241,'Jan-Nov I&amp;E'!$AD$241</definedName>
    <definedName name="QB_ROW_1" localSheetId="3" hidden="1">'Nov Balance Sheet'!$A$2</definedName>
    <definedName name="QB_ROW_10031" localSheetId="3" hidden="1">'Nov Balance Sheet'!$D$32</definedName>
    <definedName name="QB_ROW_1011" localSheetId="3" hidden="1">'Nov Balance Sheet'!$B$3</definedName>
    <definedName name="QB_ROW_10331" localSheetId="3" hidden="1">'Nov Balance Sheet'!$D$34</definedName>
    <definedName name="QB_ROW_105250" localSheetId="6" hidden="1">BVA!$F$177</definedName>
    <definedName name="QB_ROW_105250" localSheetId="5" hidden="1">'Jan-Nov I&amp;E'!$F$177</definedName>
    <definedName name="QB_ROW_105250" localSheetId="4" hidden="1">'Nov I&amp;E'!$F$138</definedName>
    <definedName name="QB_ROW_106250" localSheetId="6" hidden="1">BVA!$F$199</definedName>
    <definedName name="QB_ROW_106250" localSheetId="5" hidden="1">'Jan-Nov I&amp;E'!$F$199</definedName>
    <definedName name="QB_ROW_106250" localSheetId="4" hidden="1">'Nov I&amp;E'!$F$159</definedName>
    <definedName name="QB_ROW_107050" localSheetId="6" hidden="1">BVA!$F$195</definedName>
    <definedName name="QB_ROW_107050" localSheetId="5" hidden="1">'Jan-Nov I&amp;E'!$F$195</definedName>
    <definedName name="QB_ROW_107050" localSheetId="4" hidden="1">'Nov I&amp;E'!$F$155</definedName>
    <definedName name="QB_ROW_107260" localSheetId="6" hidden="1">BVA!$G$197</definedName>
    <definedName name="QB_ROW_107260" localSheetId="5" hidden="1">'Jan-Nov I&amp;E'!$G$197</definedName>
    <definedName name="QB_ROW_107260" localSheetId="4" hidden="1">'Nov I&amp;E'!$G$157</definedName>
    <definedName name="QB_ROW_107350" localSheetId="6" hidden="1">BVA!$F$198</definedName>
    <definedName name="QB_ROW_107350" localSheetId="5" hidden="1">'Jan-Nov I&amp;E'!$F$198</definedName>
    <definedName name="QB_ROW_107350" localSheetId="4" hidden="1">'Nov I&amp;E'!$F$158</definedName>
    <definedName name="QB_ROW_108260" localSheetId="6" hidden="1">BVA!$G$145</definedName>
    <definedName name="QB_ROW_108260" localSheetId="5" hidden="1">'Jan-Nov I&amp;E'!$G$145</definedName>
    <definedName name="QB_ROW_108260" localSheetId="4" hidden="1">'Nov I&amp;E'!$G$125</definedName>
    <definedName name="QB_ROW_109260" localSheetId="6" hidden="1">BVA!$G$28</definedName>
    <definedName name="QB_ROW_109260" localSheetId="5" hidden="1">'Jan-Nov I&amp;E'!$G$28</definedName>
    <definedName name="QB_ROW_11031" localSheetId="3" hidden="1">'Nov Balance Sheet'!$D$35</definedName>
    <definedName name="QB_ROW_111240" localSheetId="6" hidden="1">BVA!$E$5</definedName>
    <definedName name="QB_ROW_111240" localSheetId="5" hidden="1">'Jan-Nov I&amp;E'!$E$5</definedName>
    <definedName name="QB_ROW_112250" localSheetId="6" hidden="1">BVA!$F$129</definedName>
    <definedName name="QB_ROW_112250" localSheetId="5" hidden="1">'Jan-Nov I&amp;E'!$F$129</definedName>
    <definedName name="QB_ROW_112250" localSheetId="4" hidden="1">'Nov I&amp;E'!$F$112</definedName>
    <definedName name="QB_ROW_113240" localSheetId="6" hidden="1">BVA!$E$6</definedName>
    <definedName name="QB_ROW_113240" localSheetId="5" hidden="1">'Jan-Nov I&amp;E'!$E$6</definedName>
    <definedName name="QB_ROW_113240" localSheetId="4" hidden="1">'Nov I&amp;E'!$E$5</definedName>
    <definedName name="QB_ROW_11331" localSheetId="3" hidden="1">'Nov Balance Sheet'!$D$38</definedName>
    <definedName name="QB_ROW_114030" localSheetId="6" hidden="1">BVA!$D$208</definedName>
    <definedName name="QB_ROW_114030" localSheetId="5" hidden="1">'Jan-Nov I&amp;E'!$D$208</definedName>
    <definedName name="QB_ROW_114330" localSheetId="6" hidden="1">BVA!$D$214</definedName>
    <definedName name="QB_ROW_114330" localSheetId="5" hidden="1">'Jan-Nov I&amp;E'!$D$214</definedName>
    <definedName name="QB_ROW_117220" localSheetId="3" hidden="1">'Nov Balance Sheet'!$C$18</definedName>
    <definedName name="QB_ROW_118220" localSheetId="3" hidden="1">'Nov Balance Sheet'!$C$24</definedName>
    <definedName name="QB_ROW_12031" localSheetId="3" hidden="1">'Nov Balance Sheet'!$D$39</definedName>
    <definedName name="QB_ROW_1220" localSheetId="3" hidden="1">'Nov Balance Sheet'!$C$66</definedName>
    <definedName name="QB_ROW_12331" localSheetId="3" hidden="1">'Nov Balance Sheet'!$D$53</definedName>
    <definedName name="QB_ROW_124270" localSheetId="6" hidden="1">BVA!$H$69</definedName>
    <definedName name="QB_ROW_124270" localSheetId="5" hidden="1">'Jan-Nov I&amp;E'!$H$69</definedName>
    <definedName name="QB_ROW_124270" localSheetId="4" hidden="1">'Nov I&amp;E'!$H$53</definedName>
    <definedName name="QB_ROW_125260" localSheetId="6" hidden="1">BVA!$G$161</definedName>
    <definedName name="QB_ROW_125260" localSheetId="5" hidden="1">'Jan-Nov I&amp;E'!$G$161</definedName>
    <definedName name="QB_ROW_127220" localSheetId="3" hidden="1">'Nov Balance Sheet'!$C$26</definedName>
    <definedName name="QB_ROW_128260" localSheetId="6" hidden="1">BVA!$G$169</definedName>
    <definedName name="QB_ROW_128260" localSheetId="5" hidden="1">'Jan-Nov I&amp;E'!$G$169</definedName>
    <definedName name="QB_ROW_129220" localSheetId="3" hidden="1">'Nov Balance Sheet'!$C$67</definedName>
    <definedName name="QB_ROW_130040" localSheetId="6" hidden="1">BVA!$E$26</definedName>
    <definedName name="QB_ROW_130040" localSheetId="5" hidden="1">'Jan-Nov I&amp;E'!$E$26</definedName>
    <definedName name="QB_ROW_130040" localSheetId="4" hidden="1">'Nov I&amp;E'!$E$19</definedName>
    <definedName name="QB_ROW_130340" localSheetId="6" hidden="1">BVA!$E$120</definedName>
    <definedName name="QB_ROW_130340" localSheetId="5" hidden="1">'Jan-Nov I&amp;E'!$E$120</definedName>
    <definedName name="QB_ROW_130340" localSheetId="4" hidden="1">'Nov I&amp;E'!$E$103</definedName>
    <definedName name="QB_ROW_131050" localSheetId="6" hidden="1">BVA!$F$95</definedName>
    <definedName name="QB_ROW_131050" localSheetId="5" hidden="1">'Jan-Nov I&amp;E'!$F$95</definedName>
    <definedName name="QB_ROW_131050" localSheetId="4" hidden="1">'Nov I&amp;E'!$F$78</definedName>
    <definedName name="QB_ROW_1311" localSheetId="3" hidden="1">'Nov Balance Sheet'!$B$16</definedName>
    <definedName name="QB_ROW_131350" localSheetId="6" hidden="1">BVA!$F$119</definedName>
    <definedName name="QB_ROW_131350" localSheetId="5" hidden="1">'Jan-Nov I&amp;E'!$F$119</definedName>
    <definedName name="QB_ROW_131350" localSheetId="4" hidden="1">'Nov I&amp;E'!$F$102</definedName>
    <definedName name="QB_ROW_132040" localSheetId="6" hidden="1">BVA!$E$121</definedName>
    <definedName name="QB_ROW_132040" localSheetId="5" hidden="1">'Jan-Nov I&amp;E'!$E$121</definedName>
    <definedName name="QB_ROW_132040" localSheetId="4" hidden="1">'Nov I&amp;E'!$E$104</definedName>
    <definedName name="QB_ROW_132250" localSheetId="6" hidden="1">BVA!$F$124</definedName>
    <definedName name="QB_ROW_132250" localSheetId="5" hidden="1">'Jan-Nov I&amp;E'!$F$124</definedName>
    <definedName name="QB_ROW_132250" localSheetId="4" hidden="1">'Nov I&amp;E'!$F$107</definedName>
    <definedName name="QB_ROW_132340" localSheetId="6" hidden="1">BVA!$E$125</definedName>
    <definedName name="QB_ROW_132340" localSheetId="5" hidden="1">'Jan-Nov I&amp;E'!$E$125</definedName>
    <definedName name="QB_ROW_132340" localSheetId="4" hidden="1">'Nov I&amp;E'!$E$108</definedName>
    <definedName name="QB_ROW_133040" localSheetId="6" hidden="1">BVA!$E$126</definedName>
    <definedName name="QB_ROW_133040" localSheetId="5" hidden="1">'Jan-Nov I&amp;E'!$E$126</definedName>
    <definedName name="QB_ROW_133040" localSheetId="4" hidden="1">'Nov I&amp;E'!$E$109</definedName>
    <definedName name="QB_ROW_133250" localSheetId="6" hidden="1">BVA!$F$133</definedName>
    <definedName name="QB_ROW_133250" localSheetId="5" hidden="1">'Jan-Nov I&amp;E'!$F$133</definedName>
    <definedName name="QB_ROW_133340" localSheetId="6" hidden="1">BVA!$E$134</definedName>
    <definedName name="QB_ROW_133340" localSheetId="5" hidden="1">'Jan-Nov I&amp;E'!$E$134</definedName>
    <definedName name="QB_ROW_133340" localSheetId="4" hidden="1">'Nov I&amp;E'!$E$116</definedName>
    <definedName name="QB_ROW_134040" localSheetId="6" hidden="1">BVA!$E$135</definedName>
    <definedName name="QB_ROW_134040" localSheetId="5" hidden="1">'Jan-Nov I&amp;E'!$E$135</definedName>
    <definedName name="QB_ROW_134040" localSheetId="4" hidden="1">'Nov I&amp;E'!$E$117</definedName>
    <definedName name="QB_ROW_134340" localSheetId="6" hidden="1">BVA!$E$175</definedName>
    <definedName name="QB_ROW_134340" localSheetId="5" hidden="1">'Jan-Nov I&amp;E'!$E$175</definedName>
    <definedName name="QB_ROW_134340" localSheetId="4" hidden="1">'Nov I&amp;E'!$E$136</definedName>
    <definedName name="QB_ROW_136260" localSheetId="6" hidden="1">BVA!$G$33</definedName>
    <definedName name="QB_ROW_136260" localSheetId="5" hidden="1">'Jan-Nov I&amp;E'!$G$33</definedName>
    <definedName name="QB_ROW_136260" localSheetId="4" hidden="1">'Nov I&amp;E'!$G$23</definedName>
    <definedName name="QB_ROW_137270" localSheetId="6" hidden="1">BVA!$H$98</definedName>
    <definedName name="QB_ROW_137270" localSheetId="5" hidden="1">'Jan-Nov I&amp;E'!$H$98</definedName>
    <definedName name="QB_ROW_137270" localSheetId="4" hidden="1">'Nov I&amp;E'!$H$81</definedName>
    <definedName name="QB_ROW_14011" localSheetId="3" hidden="1">'Nov Balance Sheet'!$B$56</definedName>
    <definedName name="QB_ROW_14250" localSheetId="3" hidden="1">'Nov Balance Sheet'!$F$47</definedName>
    <definedName name="QB_ROW_14311" localSheetId="3" hidden="1">'Nov Balance Sheet'!$B$69</definedName>
    <definedName name="QB_ROW_143260" localSheetId="6" hidden="1">BVA!$G$48</definedName>
    <definedName name="QB_ROW_143260" localSheetId="5" hidden="1">'Jan-Nov I&amp;E'!$G$48</definedName>
    <definedName name="QB_ROW_143260" localSheetId="4" hidden="1">'Nov I&amp;E'!$G$37</definedName>
    <definedName name="QB_ROW_144260" localSheetId="6" hidden="1">BVA!$G$153</definedName>
    <definedName name="QB_ROW_144260" localSheetId="5" hidden="1">'Jan-Nov I&amp;E'!$G$153</definedName>
    <definedName name="QB_ROW_145260" localSheetId="6" hidden="1">BVA!$G$154</definedName>
    <definedName name="QB_ROW_145260" localSheetId="5" hidden="1">'Jan-Nov I&amp;E'!$G$154</definedName>
    <definedName name="QB_ROW_147260" localSheetId="6" hidden="1">BVA!$G$163</definedName>
    <definedName name="QB_ROW_147260" localSheetId="5" hidden="1">'Jan-Nov I&amp;E'!$G$163</definedName>
    <definedName name="QB_ROW_148030" localSheetId="3" hidden="1">'Nov Balance Sheet'!$D$5</definedName>
    <definedName name="QB_ROW_148330" localSheetId="3" hidden="1">'Nov Balance Sheet'!$D$9</definedName>
    <definedName name="QB_ROW_149260" localSheetId="6" hidden="1">BVA!$G$166</definedName>
    <definedName name="QB_ROW_149260" localSheetId="5" hidden="1">'Jan-Nov I&amp;E'!$G$166</definedName>
    <definedName name="QB_ROW_15250" localSheetId="3" hidden="1">'Nov Balance Sheet'!$F$46</definedName>
    <definedName name="QB_ROW_153260" localSheetId="6" hidden="1">BVA!$G$160</definedName>
    <definedName name="QB_ROW_153260" localSheetId="5" hidden="1">'Jan-Nov I&amp;E'!$G$160</definedName>
    <definedName name="QB_ROW_154260" localSheetId="6" hidden="1">BVA!$G$158</definedName>
    <definedName name="QB_ROW_154260" localSheetId="5" hidden="1">'Jan-Nov I&amp;E'!$G$158</definedName>
    <definedName name="QB_ROW_155260" localSheetId="6" hidden="1">BVA!$G$159</definedName>
    <definedName name="QB_ROW_155260" localSheetId="5" hidden="1">'Jan-Nov I&amp;E'!$G$159</definedName>
    <definedName name="QB_ROW_156270" localSheetId="6" hidden="1">BVA!$H$97</definedName>
    <definedName name="QB_ROW_156270" localSheetId="5" hidden="1">'Jan-Nov I&amp;E'!$H$97</definedName>
    <definedName name="QB_ROW_156270" localSheetId="4" hidden="1">'Nov I&amp;E'!$H$80</definedName>
    <definedName name="QB_ROW_157270" localSheetId="6" hidden="1">BVA!$H$99</definedName>
    <definedName name="QB_ROW_157270" localSheetId="5" hidden="1">'Jan-Nov I&amp;E'!$H$99</definedName>
    <definedName name="QB_ROW_157270" localSheetId="4" hidden="1">'Nov I&amp;E'!$H$82</definedName>
    <definedName name="QB_ROW_161250" localSheetId="6" hidden="1">BVA!$F$178</definedName>
    <definedName name="QB_ROW_161250" localSheetId="5" hidden="1">'Jan-Nov I&amp;E'!$F$178</definedName>
    <definedName name="QB_ROW_164270" localSheetId="6" hidden="1">BVA!$H$105</definedName>
    <definedName name="QB_ROW_164270" localSheetId="5" hidden="1">'Jan-Nov I&amp;E'!$H$105</definedName>
    <definedName name="QB_ROW_164270" localSheetId="4" hidden="1">'Nov I&amp;E'!$H$88</definedName>
    <definedName name="QB_ROW_165270" localSheetId="6" hidden="1">BVA!$H$67</definedName>
    <definedName name="QB_ROW_165270" localSheetId="5" hidden="1">'Jan-Nov I&amp;E'!$H$67</definedName>
    <definedName name="QB_ROW_165270" localSheetId="4" hidden="1">'Nov I&amp;E'!$H$51</definedName>
    <definedName name="QB_ROW_167280" localSheetId="6" hidden="1">BVA!$I$113</definedName>
    <definedName name="QB_ROW_167280" localSheetId="5" hidden="1">'Jan-Nov I&amp;E'!$I$113</definedName>
    <definedName name="QB_ROW_167280" localSheetId="4" hidden="1">'Nov I&amp;E'!$I$96</definedName>
    <definedName name="QB_ROW_169240" localSheetId="3" hidden="1">'Nov Balance Sheet'!$E$33</definedName>
    <definedName name="QB_ROW_17221" localSheetId="3" hidden="1">'Nov Balance Sheet'!$C$68</definedName>
    <definedName name="QB_ROW_174230" localSheetId="3" hidden="1">'Nov Balance Sheet'!$D$63</definedName>
    <definedName name="QB_ROW_177260" localSheetId="6" hidden="1">BVA!$G$45</definedName>
    <definedName name="QB_ROW_177260" localSheetId="5" hidden="1">'Jan-Nov I&amp;E'!$G$45</definedName>
    <definedName name="QB_ROW_177260" localSheetId="4" hidden="1">'Nov I&amp;E'!$G$34</definedName>
    <definedName name="QB_ROW_178260" localSheetId="6" hidden="1">BVA!$G$32</definedName>
    <definedName name="QB_ROW_178260" localSheetId="5" hidden="1">'Jan-Nov I&amp;E'!$G$32</definedName>
    <definedName name="QB_ROW_178260" localSheetId="4" hidden="1">'Nov I&amp;E'!$G$22</definedName>
    <definedName name="QB_ROW_18220" localSheetId="3" hidden="1">'Nov Balance Sheet'!$C$23</definedName>
    <definedName name="QB_ROW_18301" localSheetId="6" hidden="1">BVA!$A$254</definedName>
    <definedName name="QB_ROW_18301" localSheetId="5" hidden="1">'Jan-Nov I&amp;E'!$A$254</definedName>
    <definedName name="QB_ROW_18301" localSheetId="4" hidden="1">'Nov I&amp;E'!$A$185</definedName>
    <definedName name="QB_ROW_184260" localSheetId="6" hidden="1">BVA!$G$155</definedName>
    <definedName name="QB_ROW_184260" localSheetId="5" hidden="1">'Jan-Nov I&amp;E'!$G$155</definedName>
    <definedName name="QB_ROW_185270" localSheetId="6" hidden="1">BVA!$H$106</definedName>
    <definedName name="QB_ROW_185270" localSheetId="5" hidden="1">'Jan-Nov I&amp;E'!$H$106</definedName>
    <definedName name="QB_ROW_185270" localSheetId="4" hidden="1">'Nov I&amp;E'!$H$89</definedName>
    <definedName name="QB_ROW_187020" localSheetId="3" hidden="1">'Nov Balance Sheet'!$C$58</definedName>
    <definedName name="QB_ROW_187320" localSheetId="3" hidden="1">'Nov Balance Sheet'!$C$65</definedName>
    <definedName name="QB_ROW_189240" localSheetId="6" hidden="1">BVA!$E$213</definedName>
    <definedName name="QB_ROW_189240" localSheetId="5" hidden="1">'Jan-Nov I&amp;E'!$E$213</definedName>
    <definedName name="QB_ROW_190040" localSheetId="6" hidden="1">BVA!$E$180</definedName>
    <definedName name="QB_ROW_190040" localSheetId="5" hidden="1">'Jan-Nov I&amp;E'!$E$180</definedName>
    <definedName name="QB_ROW_190040" localSheetId="4" hidden="1">'Nov I&amp;E'!$E$140</definedName>
    <definedName name="QB_ROW_19011" localSheetId="6" hidden="1">BVA!$B$3</definedName>
    <definedName name="QB_ROW_19011" localSheetId="5" hidden="1">'Jan-Nov I&amp;E'!$B$3</definedName>
    <definedName name="QB_ROW_19011" localSheetId="4" hidden="1">'Nov I&amp;E'!$B$3</definedName>
    <definedName name="QB_ROW_190340" localSheetId="6" hidden="1">BVA!$E$193</definedName>
    <definedName name="QB_ROW_190340" localSheetId="5" hidden="1">'Jan-Nov I&amp;E'!$E$193</definedName>
    <definedName name="QB_ROW_190340" localSheetId="4" hidden="1">'Nov I&amp;E'!$E$153</definedName>
    <definedName name="QB_ROW_19050" localSheetId="6" hidden="1">BVA!$F$27</definedName>
    <definedName name="QB_ROW_19050" localSheetId="5" hidden="1">'Jan-Nov I&amp;E'!$F$27</definedName>
    <definedName name="QB_ROW_191250" localSheetId="6" hidden="1">BVA!$F$182</definedName>
    <definedName name="QB_ROW_191250" localSheetId="5" hidden="1">'Jan-Nov I&amp;E'!$F$182</definedName>
    <definedName name="QB_ROW_191250" localSheetId="4" hidden="1">'Nov I&amp;E'!$F$142</definedName>
    <definedName name="QB_ROW_192250" localSheetId="6" hidden="1">BVA!$F$189</definedName>
    <definedName name="QB_ROW_192250" localSheetId="5" hidden="1">'Jan-Nov I&amp;E'!$F$189</definedName>
    <definedName name="QB_ROW_192250" localSheetId="4" hidden="1">'Nov I&amp;E'!$F$149</definedName>
    <definedName name="QB_ROW_19260" localSheetId="6" hidden="1">BVA!$G$29</definedName>
    <definedName name="QB_ROW_19260" localSheetId="5" hidden="1">'Jan-Nov I&amp;E'!$G$29</definedName>
    <definedName name="QB_ROW_19311" localSheetId="6" hidden="1">BVA!$B$203</definedName>
    <definedName name="QB_ROW_19311" localSheetId="5" hidden="1">'Jan-Nov I&amp;E'!$B$203</definedName>
    <definedName name="QB_ROW_19311" localSheetId="4" hidden="1">'Nov I&amp;E'!$B$163</definedName>
    <definedName name="QB_ROW_193220" localSheetId="3" hidden="1">'Nov Balance Sheet'!$C$57</definedName>
    <definedName name="QB_ROW_19350" localSheetId="6" hidden="1">BVA!$F$30</definedName>
    <definedName name="QB_ROW_19350" localSheetId="5" hidden="1">'Jan-Nov I&amp;E'!$F$30</definedName>
    <definedName name="QB_ROW_19350" localSheetId="4" hidden="1">'Nov I&amp;E'!$F$20</definedName>
    <definedName name="QB_ROW_198070" localSheetId="6" hidden="1">BVA!$H$54</definedName>
    <definedName name="QB_ROW_198070" localSheetId="5" hidden="1">'Jan-Nov I&amp;E'!$H$54</definedName>
    <definedName name="QB_ROW_198070" localSheetId="4" hidden="1">'Nov I&amp;E'!$H$43</definedName>
    <definedName name="QB_ROW_198370" localSheetId="6" hidden="1">BVA!$H$63</definedName>
    <definedName name="QB_ROW_198370" localSheetId="5" hidden="1">'Jan-Nov I&amp;E'!$H$63</definedName>
    <definedName name="QB_ROW_198370" localSheetId="4" hidden="1">'Nov I&amp;E'!$H$49</definedName>
    <definedName name="QB_ROW_199250" localSheetId="6" hidden="1">BVA!$F$188</definedName>
    <definedName name="QB_ROW_199250" localSheetId="5" hidden="1">'Jan-Nov I&amp;E'!$F$188</definedName>
    <definedName name="QB_ROW_199250" localSheetId="4" hidden="1">'Nov I&amp;E'!$F$148</definedName>
    <definedName name="QB_ROW_200270" localSheetId="6" hidden="1">BVA!$H$116</definedName>
    <definedName name="QB_ROW_200270" localSheetId="5" hidden="1">'Jan-Nov I&amp;E'!$H$116</definedName>
    <definedName name="QB_ROW_200270" localSheetId="4" hidden="1">'Nov I&amp;E'!$H$99</definedName>
    <definedName name="QB_ROW_20031" localSheetId="6" hidden="1">BVA!$D$4</definedName>
    <definedName name="QB_ROW_20031" localSheetId="5" hidden="1">'Jan-Nov I&amp;E'!$D$4</definedName>
    <definedName name="QB_ROW_20031" localSheetId="4" hidden="1">'Nov I&amp;E'!$D$4</definedName>
    <definedName name="QB_ROW_2021" localSheetId="3" hidden="1">'Nov Balance Sheet'!$C$4</definedName>
    <definedName name="QB_ROW_202240" localSheetId="6" hidden="1">BVA!$E$201</definedName>
    <definedName name="QB_ROW_202240" localSheetId="5" hidden="1">'Jan-Nov I&amp;E'!$E$201</definedName>
    <definedName name="QB_ROW_202240" localSheetId="4" hidden="1">'Nov I&amp;E'!$E$161</definedName>
    <definedName name="QB_ROW_20331" localSheetId="6" hidden="1">BVA!$D$23</definedName>
    <definedName name="QB_ROW_20331" localSheetId="5" hidden="1">'Jan-Nov I&amp;E'!$D$23</definedName>
    <definedName name="QB_ROW_20331" localSheetId="4" hidden="1">'Nov I&amp;E'!$D$16</definedName>
    <definedName name="QB_ROW_206280" localSheetId="6" hidden="1">BVA!$I$57</definedName>
    <definedName name="QB_ROW_206280" localSheetId="5" hidden="1">'Jan-Nov I&amp;E'!$I$57</definedName>
    <definedName name="QB_ROW_206280" localSheetId="4" hidden="1">'Nov I&amp;E'!$I$46</definedName>
    <definedName name="QB_ROW_207050" localSheetId="6" hidden="1">BVA!$F$183</definedName>
    <definedName name="QB_ROW_207050" localSheetId="5" hidden="1">'Jan-Nov I&amp;E'!$F$183</definedName>
    <definedName name="QB_ROW_207050" localSheetId="4" hidden="1">'Nov I&amp;E'!$F$143</definedName>
    <definedName name="QB_ROW_207260" localSheetId="6" hidden="1">BVA!$G$185</definedName>
    <definedName name="QB_ROW_207260" localSheetId="5" hidden="1">'Jan-Nov I&amp;E'!$G$185</definedName>
    <definedName name="QB_ROW_207260" localSheetId="4" hidden="1">'Nov I&amp;E'!$G$145</definedName>
    <definedName name="QB_ROW_207350" localSheetId="6" hidden="1">BVA!$F$186</definedName>
    <definedName name="QB_ROW_207350" localSheetId="5" hidden="1">'Jan-Nov I&amp;E'!$F$186</definedName>
    <definedName name="QB_ROW_207350" localSheetId="4" hidden="1">'Nov I&amp;E'!$F$146</definedName>
    <definedName name="QB_ROW_208250" localSheetId="6" hidden="1">BVA!$F$181</definedName>
    <definedName name="QB_ROW_208250" localSheetId="5" hidden="1">'Jan-Nov I&amp;E'!$F$181</definedName>
    <definedName name="QB_ROW_208250" localSheetId="4" hidden="1">'Nov I&amp;E'!$F$141</definedName>
    <definedName name="QB_ROW_210040" localSheetId="6" hidden="1">BVA!$E$176</definedName>
    <definedName name="QB_ROW_210040" localSheetId="5" hidden="1">'Jan-Nov I&amp;E'!$E$176</definedName>
    <definedName name="QB_ROW_210040" localSheetId="4" hidden="1">'Nov I&amp;E'!$E$137</definedName>
    <definedName name="QB_ROW_21031" localSheetId="6" hidden="1">BVA!$D$25</definedName>
    <definedName name="QB_ROW_21031" localSheetId="5" hidden="1">'Jan-Nov I&amp;E'!$D$25</definedName>
    <definedName name="QB_ROW_21031" localSheetId="4" hidden="1">'Nov I&amp;E'!$D$18</definedName>
    <definedName name="QB_ROW_210340" localSheetId="6" hidden="1">BVA!$E$179</definedName>
    <definedName name="QB_ROW_210340" localSheetId="5" hidden="1">'Jan-Nov I&amp;E'!$E$179</definedName>
    <definedName name="QB_ROW_210340" localSheetId="4" hidden="1">'Nov I&amp;E'!$E$139</definedName>
    <definedName name="QB_ROW_212250" localSheetId="6" hidden="1">BVA!$F$18</definedName>
    <definedName name="QB_ROW_212250" localSheetId="5" hidden="1">'Jan-Nov I&amp;E'!$F$18</definedName>
    <definedName name="QB_ROW_21331" localSheetId="6" hidden="1">BVA!$D$202</definedName>
    <definedName name="QB_ROW_21331" localSheetId="5" hidden="1">'Jan-Nov I&amp;E'!$D$202</definedName>
    <definedName name="QB_ROW_21331" localSheetId="4" hidden="1">'Nov I&amp;E'!$D$162</definedName>
    <definedName name="QB_ROW_214260" localSheetId="6" hidden="1">BVA!$G$141</definedName>
    <definedName name="QB_ROW_214260" localSheetId="5" hidden="1">'Jan-Nov I&amp;E'!$G$141</definedName>
    <definedName name="QB_ROW_214260" localSheetId="4" hidden="1">'Nov I&amp;E'!$G$121</definedName>
    <definedName name="QB_ROW_215260" localSheetId="6" hidden="1">BVA!$G$147</definedName>
    <definedName name="QB_ROW_215260" localSheetId="5" hidden="1">'Jan-Nov I&amp;E'!$G$147</definedName>
    <definedName name="QB_ROW_217280" localSheetId="6" hidden="1">BVA!$I$58</definedName>
    <definedName name="QB_ROW_217280" localSheetId="5" hidden="1">'Jan-Nov I&amp;E'!$I$58</definedName>
    <definedName name="QB_ROW_218280" localSheetId="6" hidden="1">BVA!$I$56</definedName>
    <definedName name="QB_ROW_218280" localSheetId="5" hidden="1">'Jan-Nov I&amp;E'!$I$56</definedName>
    <definedName name="QB_ROW_218280" localSheetId="4" hidden="1">'Nov I&amp;E'!$I$45</definedName>
    <definedName name="QB_ROW_22011" localSheetId="6" hidden="1">BVA!$B$204</definedName>
    <definedName name="QB_ROW_22011" localSheetId="5" hidden="1">'Jan-Nov I&amp;E'!$B$204</definedName>
    <definedName name="QB_ROW_22011" localSheetId="4" hidden="1">'Nov I&amp;E'!$B$164</definedName>
    <definedName name="QB_ROW_220270" localSheetId="6" hidden="1">BVA!$H$107</definedName>
    <definedName name="QB_ROW_220270" localSheetId="5" hidden="1">'Jan-Nov I&amp;E'!$H$107</definedName>
    <definedName name="QB_ROW_220270" localSheetId="4" hidden="1">'Nov I&amp;E'!$H$90</definedName>
    <definedName name="QB_ROW_221270" localSheetId="6" hidden="1">BVA!$H$103</definedName>
    <definedName name="QB_ROW_221270" localSheetId="5" hidden="1">'Jan-Nov I&amp;E'!$H$103</definedName>
    <definedName name="QB_ROW_221270" localSheetId="4" hidden="1">'Nov I&amp;E'!$H$86</definedName>
    <definedName name="QB_ROW_222250" localSheetId="6" hidden="1">BVA!$F$21</definedName>
    <definedName name="QB_ROW_222250" localSheetId="5" hidden="1">'Jan-Nov I&amp;E'!$F$21</definedName>
    <definedName name="QB_ROW_222250" localSheetId="4" hidden="1">'Nov I&amp;E'!$F$14</definedName>
    <definedName name="QB_ROW_22311" localSheetId="6" hidden="1">BVA!$B$253</definedName>
    <definedName name="QB_ROW_22311" localSheetId="5" hidden="1">'Jan-Nov I&amp;E'!$B$253</definedName>
    <definedName name="QB_ROW_22311" localSheetId="4" hidden="1">'Nov I&amp;E'!$B$184</definedName>
    <definedName name="QB_ROW_2240" localSheetId="3" hidden="1">'Nov Balance Sheet'!$E$7</definedName>
    <definedName name="QB_ROW_226260" localSheetId="6" hidden="1">BVA!$G$162</definedName>
    <definedName name="QB_ROW_226260" localSheetId="5" hidden="1">'Jan-Nov I&amp;E'!$G$162</definedName>
    <definedName name="QB_ROW_227250" localSheetId="6" hidden="1">BVA!$F$132</definedName>
    <definedName name="QB_ROW_227250" localSheetId="5" hidden="1">'Jan-Nov I&amp;E'!$F$132</definedName>
    <definedName name="QB_ROW_227250" localSheetId="4" hidden="1">'Nov I&amp;E'!$F$115</definedName>
    <definedName name="QB_ROW_23021" localSheetId="6" hidden="1">BVA!$C$205</definedName>
    <definedName name="QB_ROW_23021" localSheetId="5" hidden="1">'Jan-Nov I&amp;E'!$C$205</definedName>
    <definedName name="QB_ROW_23021" localSheetId="4" hidden="1">'Nov I&amp;E'!$C$165</definedName>
    <definedName name="QB_ROW_231240" localSheetId="6" hidden="1">BVA!$E$226</definedName>
    <definedName name="QB_ROW_231240" localSheetId="5" hidden="1">'Jan-Nov I&amp;E'!$E$226</definedName>
    <definedName name="QB_ROW_2321" localSheetId="3" hidden="1">'Nov Balance Sheet'!$C$10</definedName>
    <definedName name="QB_ROW_23250" localSheetId="6" hidden="1">BVA!$F$11</definedName>
    <definedName name="QB_ROW_23250" localSheetId="5" hidden="1">'Jan-Nov I&amp;E'!$F$11</definedName>
    <definedName name="QB_ROW_23250" localSheetId="4" hidden="1">'Nov I&amp;E'!$F$10</definedName>
    <definedName name="QB_ROW_23321" localSheetId="6" hidden="1">BVA!$C$228</definedName>
    <definedName name="QB_ROW_23321" localSheetId="5" hidden="1">'Jan-Nov I&amp;E'!$C$228</definedName>
    <definedName name="QB_ROW_23321" localSheetId="4" hidden="1">'Nov I&amp;E'!$C$167</definedName>
    <definedName name="QB_ROW_233260" localSheetId="6" hidden="1">BVA!$G$39</definedName>
    <definedName name="QB_ROW_233260" localSheetId="5" hidden="1">'Jan-Nov I&amp;E'!$G$39</definedName>
    <definedName name="QB_ROW_233260" localSheetId="4" hidden="1">'Nov I&amp;E'!$G$28</definedName>
    <definedName name="QB_ROW_237230" localSheetId="3" hidden="1">'Nov Balance Sheet'!$D$14</definedName>
    <definedName name="QB_ROW_24021" localSheetId="6" hidden="1">BVA!$C$229</definedName>
    <definedName name="QB_ROW_24021" localSheetId="5" hidden="1">'Jan-Nov I&amp;E'!$C$229</definedName>
    <definedName name="QB_ROW_24021" localSheetId="4" hidden="1">'Nov I&amp;E'!$C$168</definedName>
    <definedName name="QB_ROW_24250" localSheetId="6" hidden="1">BVA!$F$13</definedName>
    <definedName name="QB_ROW_24250" localSheetId="5" hidden="1">'Jan-Nov I&amp;E'!$F$13</definedName>
    <definedName name="QB_ROW_24250" localSheetId="4" hidden="1">'Nov I&amp;E'!$F$12</definedName>
    <definedName name="QB_ROW_24321" localSheetId="6" hidden="1">BVA!$C$252</definedName>
    <definedName name="QB_ROW_24321" localSheetId="5" hidden="1">'Jan-Nov I&amp;E'!$C$252</definedName>
    <definedName name="QB_ROW_24321" localSheetId="4" hidden="1">'Nov I&amp;E'!$C$183</definedName>
    <definedName name="QB_ROW_243240" localSheetId="3" hidden="1">'Nov Balance Sheet'!$E$40</definedName>
    <definedName name="QB_ROW_244230" localSheetId="3" hidden="1">'Nov Balance Sheet'!$D$64</definedName>
    <definedName name="QB_ROW_25050" localSheetId="6" hidden="1">BVA!$F$36</definedName>
    <definedName name="QB_ROW_25050" localSheetId="5" hidden="1">'Jan-Nov I&amp;E'!$F$36</definedName>
    <definedName name="QB_ROW_25050" localSheetId="4" hidden="1">'Nov I&amp;E'!$F$25</definedName>
    <definedName name="QB_ROW_251220" localSheetId="3" hidden="1">'Nov Balance Sheet'!$C$19</definedName>
    <definedName name="QB_ROW_25260" localSheetId="6" hidden="1">BVA!$G$41</definedName>
    <definedName name="QB_ROW_25260" localSheetId="5" hidden="1">'Jan-Nov I&amp;E'!$G$41</definedName>
    <definedName name="QB_ROW_25260" localSheetId="4" hidden="1">'Nov I&amp;E'!$G$30</definedName>
    <definedName name="QB_ROW_25350" localSheetId="6" hidden="1">BVA!$F$42</definedName>
    <definedName name="QB_ROW_25350" localSheetId="5" hidden="1">'Jan-Nov I&amp;E'!$F$42</definedName>
    <definedName name="QB_ROW_25350" localSheetId="4" hidden="1">'Nov I&amp;E'!$F$31</definedName>
    <definedName name="QB_ROW_259270" localSheetId="6" hidden="1">BVA!$H$68</definedName>
    <definedName name="QB_ROW_259270" localSheetId="5" hidden="1">'Jan-Nov I&amp;E'!$H$68</definedName>
    <definedName name="QB_ROW_259270" localSheetId="4" hidden="1">'Nov I&amp;E'!$H$52</definedName>
    <definedName name="QB_ROW_260270" localSheetId="6" hidden="1">BVA!$H$70</definedName>
    <definedName name="QB_ROW_260270" localSheetId="5" hidden="1">'Jan-Nov I&amp;E'!$H$70</definedName>
    <definedName name="QB_ROW_260270" localSheetId="4" hidden="1">'Nov I&amp;E'!$H$54</definedName>
    <definedName name="QB_ROW_261260" localSheetId="6" hidden="1">BVA!$G$196</definedName>
    <definedName name="QB_ROW_261260" localSheetId="5" hidden="1">'Jan-Nov I&amp;E'!$G$196</definedName>
    <definedName name="QB_ROW_261260" localSheetId="4" hidden="1">'Nov I&amp;E'!$G$156</definedName>
    <definedName name="QB_ROW_264250" localSheetId="6" hidden="1">BVA!$F$187</definedName>
    <definedName name="QB_ROW_264250" localSheetId="5" hidden="1">'Jan-Nov I&amp;E'!$F$187</definedName>
    <definedName name="QB_ROW_264250" localSheetId="4" hidden="1">'Nov I&amp;E'!$F$147</definedName>
    <definedName name="QB_ROW_270220" localSheetId="3" hidden="1">'Nov Balance Sheet'!$C$21</definedName>
    <definedName name="QB_ROW_27050" localSheetId="6" hidden="1">BVA!$F$44</definedName>
    <definedName name="QB_ROW_27050" localSheetId="5" hidden="1">'Jan-Nov I&amp;E'!$F$44</definedName>
    <definedName name="QB_ROW_27050" localSheetId="4" hidden="1">'Nov I&amp;E'!$F$33</definedName>
    <definedName name="QB_ROW_272220" localSheetId="3" hidden="1">'Nov Balance Sheet'!$C$25</definedName>
    <definedName name="QB_ROW_27350" localSheetId="6" hidden="1">BVA!$F$49</definedName>
    <definedName name="QB_ROW_27350" localSheetId="5" hidden="1">'Jan-Nov I&amp;E'!$F$49</definedName>
    <definedName name="QB_ROW_27350" localSheetId="4" hidden="1">'Nov I&amp;E'!$F$38</definedName>
    <definedName name="QB_ROW_278270" localSheetId="6" hidden="1">BVA!$H$78</definedName>
    <definedName name="QB_ROW_278270" localSheetId="5" hidden="1">'Jan-Nov I&amp;E'!$H$78</definedName>
    <definedName name="QB_ROW_278270" localSheetId="4" hidden="1">'Nov I&amp;E'!$H$62</definedName>
    <definedName name="QB_ROW_287280" localSheetId="6" hidden="1">BVA!$I$62</definedName>
    <definedName name="QB_ROW_287280" localSheetId="5" hidden="1">'Jan-Nov I&amp;E'!$I$62</definedName>
    <definedName name="QB_ROW_287280" localSheetId="4" hidden="1">'Nov I&amp;E'!$I$48</definedName>
    <definedName name="QB_ROW_290" localSheetId="0" hidden="1">'check register'!$A$2</definedName>
    <definedName name="QB_ROW_290220" localSheetId="3" hidden="1">'Nov Balance Sheet'!$C$20</definedName>
    <definedName name="QB_ROW_293" localSheetId="0" hidden="1">'check register'!$A$649</definedName>
    <definedName name="QB_ROW_293230" localSheetId="3" hidden="1">'Nov Balance Sheet'!$D$61</definedName>
    <definedName name="QB_ROW_294250" localSheetId="6" hidden="1">BVA!$F$150</definedName>
    <definedName name="QB_ROW_294250" localSheetId="5" hidden="1">'Jan-Nov I&amp;E'!$F$150</definedName>
    <definedName name="QB_ROW_294250" localSheetId="4" hidden="1">'Nov I&amp;E'!$F$129</definedName>
    <definedName name="QB_ROW_301" localSheetId="3" hidden="1">'Nov Balance Sheet'!$A$28</definedName>
    <definedName name="QB_ROW_301240" localSheetId="6" hidden="1">BVA!$E$212</definedName>
    <definedName name="QB_ROW_301240" localSheetId="5" hidden="1">'Jan-Nov I&amp;E'!$E$212</definedName>
    <definedName name="QB_ROW_3021" localSheetId="3" hidden="1">'Nov Balance Sheet'!$C$11</definedName>
    <definedName name="QB_ROW_305250" localSheetId="6" hidden="1">BVA!$F$14</definedName>
    <definedName name="QB_ROW_305250" localSheetId="5" hidden="1">'Jan-Nov I&amp;E'!$F$14</definedName>
    <definedName name="QB_ROW_306260" localSheetId="6" hidden="1">BVA!$G$37</definedName>
    <definedName name="QB_ROW_306260" localSheetId="5" hidden="1">'Jan-Nov I&amp;E'!$G$37</definedName>
    <definedName name="QB_ROW_306260" localSheetId="4" hidden="1">'Nov I&amp;E'!$G$26</definedName>
    <definedName name="QB_ROW_307030" localSheetId="6" hidden="1">BVA!$D$238</definedName>
    <definedName name="QB_ROW_307030" localSheetId="5" hidden="1">'Jan-Nov I&amp;E'!$D$238</definedName>
    <definedName name="QB_ROW_307030" localSheetId="4" hidden="1">'Nov I&amp;E'!$D$175</definedName>
    <definedName name="QB_ROW_307240" localSheetId="6" hidden="1">BVA!$E$243</definedName>
    <definedName name="QB_ROW_307240" localSheetId="5" hidden="1">'Jan-Nov I&amp;E'!$E$243</definedName>
    <definedName name="QB_ROW_307330" localSheetId="6" hidden="1">BVA!$D$244</definedName>
    <definedName name="QB_ROW_307330" localSheetId="5" hidden="1">'Jan-Nov I&amp;E'!$D$244</definedName>
    <definedName name="QB_ROW_307330" localSheetId="4" hidden="1">'Nov I&amp;E'!$D$177</definedName>
    <definedName name="QB_ROW_308250" localSheetId="6" hidden="1">BVA!$F$43</definedName>
    <definedName name="QB_ROW_308250" localSheetId="5" hidden="1">'Jan-Nov I&amp;E'!$F$43</definedName>
    <definedName name="QB_ROW_308250" localSheetId="4" hidden="1">'Nov I&amp;E'!$F$32</definedName>
    <definedName name="QB_ROW_316230" localSheetId="3" hidden="1">'Nov Balance Sheet'!$D$60</definedName>
    <definedName name="QB_ROW_317240" localSheetId="6" hidden="1">BVA!$E$242</definedName>
    <definedName name="QB_ROW_317240" localSheetId="5" hidden="1">'Jan-Nov I&amp;E'!$E$242</definedName>
    <definedName name="QB_ROW_317240" localSheetId="4" hidden="1">'Nov I&amp;E'!$E$176</definedName>
    <definedName name="QB_ROW_318240" localSheetId="6" hidden="1">BVA!$E$233</definedName>
    <definedName name="QB_ROW_318240" localSheetId="5" hidden="1">'Jan-Nov I&amp;E'!$E$233</definedName>
    <definedName name="QB_ROW_318240" localSheetId="4" hidden="1">'Nov I&amp;E'!$E$170</definedName>
    <definedName name="QB_ROW_319270" localSheetId="6" hidden="1">BVA!$H$64</definedName>
    <definedName name="QB_ROW_319270" localSheetId="5" hidden="1">'Jan-Nov I&amp;E'!$H$64</definedName>
    <definedName name="QB_ROW_319270" localSheetId="4" hidden="1">'Nov I&amp;E'!$H$50</definedName>
    <definedName name="QB_ROW_321060" localSheetId="6" hidden="1">BVA!$G$72</definedName>
    <definedName name="QB_ROW_321060" localSheetId="5" hidden="1">'Jan-Nov I&amp;E'!$G$72</definedName>
    <definedName name="QB_ROW_321060" localSheetId="4" hidden="1">'Nov I&amp;E'!$G$56</definedName>
    <definedName name="QB_ROW_321360" localSheetId="6" hidden="1">BVA!$G$81</definedName>
    <definedName name="QB_ROW_321360" localSheetId="5" hidden="1">'Jan-Nov I&amp;E'!$G$81</definedName>
    <definedName name="QB_ROW_321360" localSheetId="4" hidden="1">'Nov I&amp;E'!$G$65</definedName>
    <definedName name="QB_ROW_322270" localSheetId="6" hidden="1">BVA!$H$77</definedName>
    <definedName name="QB_ROW_322270" localSheetId="5" hidden="1">'Jan-Nov I&amp;E'!$H$77</definedName>
    <definedName name="QB_ROW_322270" localSheetId="4" hidden="1">'Nov I&amp;E'!$H$61</definedName>
    <definedName name="QB_ROW_323270" localSheetId="6" hidden="1">BVA!$H$75</definedName>
    <definedName name="QB_ROW_323270" localSheetId="5" hidden="1">'Jan-Nov I&amp;E'!$H$75</definedName>
    <definedName name="QB_ROW_323270" localSheetId="4" hidden="1">'Nov I&amp;E'!$H$59</definedName>
    <definedName name="QB_ROW_324270" localSheetId="6" hidden="1">BVA!$H$76</definedName>
    <definedName name="QB_ROW_324270" localSheetId="5" hidden="1">'Jan-Nov I&amp;E'!$H$76</definedName>
    <definedName name="QB_ROW_324270" localSheetId="4" hidden="1">'Nov I&amp;E'!$H$60</definedName>
    <definedName name="QB_ROW_325250" localSheetId="3" hidden="1">'Nov Balance Sheet'!$F$51</definedName>
    <definedName name="QB_ROW_327040" localSheetId="3" hidden="1">'Nov Balance Sheet'!$E$50</definedName>
    <definedName name="QB_ROW_327340" localSheetId="3" hidden="1">'Nov Balance Sheet'!$E$52</definedName>
    <definedName name="QB_ROW_329260" localSheetId="6" hidden="1">BVA!$G$146</definedName>
    <definedName name="QB_ROW_329260" localSheetId="5" hidden="1">'Jan-Nov I&amp;E'!$G$146</definedName>
    <definedName name="QB_ROW_329260" localSheetId="4" hidden="1">'Nov I&amp;E'!$G$126</definedName>
    <definedName name="QB_ROW_3321" localSheetId="3" hidden="1">'Nov Balance Sheet'!$C$15</definedName>
    <definedName name="QB_ROW_33250" localSheetId="6" hidden="1">BVA!$F$16</definedName>
    <definedName name="QB_ROW_33250" localSheetId="5" hidden="1">'Jan-Nov I&amp;E'!$F$16</definedName>
    <definedName name="QB_ROW_33250" localSheetId="4" hidden="1">'Nov I&amp;E'!$F$13</definedName>
    <definedName name="QB_ROW_336230" localSheetId="3" hidden="1">'Nov Balance Sheet'!$D$62</definedName>
    <definedName name="QB_ROW_339040" localSheetId="3" hidden="1">'Nov Balance Sheet'!$E$41</definedName>
    <definedName name="QB_ROW_339340" localSheetId="3" hidden="1">'Nov Balance Sheet'!$E$43</definedName>
    <definedName name="QB_ROW_34050" localSheetId="6" hidden="1">BVA!$F$52</definedName>
    <definedName name="QB_ROW_34050" localSheetId="5" hidden="1">'Jan-Nov I&amp;E'!$F$52</definedName>
    <definedName name="QB_ROW_34050" localSheetId="4" hidden="1">'Nov I&amp;E'!$F$41</definedName>
    <definedName name="QB_ROW_341270" localSheetId="6" hidden="1">BVA!$H$79</definedName>
    <definedName name="QB_ROW_341270" localSheetId="5" hidden="1">'Jan-Nov I&amp;E'!$H$79</definedName>
    <definedName name="QB_ROW_341270" localSheetId="4" hidden="1">'Nov I&amp;E'!$H$63</definedName>
    <definedName name="QB_ROW_34350" localSheetId="6" hidden="1">BVA!$F$87</definedName>
    <definedName name="QB_ROW_34350" localSheetId="5" hidden="1">'Jan-Nov I&amp;E'!$F$87</definedName>
    <definedName name="QB_ROW_34350" localSheetId="4" hidden="1">'Nov I&amp;E'!$F$71</definedName>
    <definedName name="QB_ROW_353260" localSheetId="6" hidden="1">BVA!$G$171</definedName>
    <definedName name="QB_ROW_353260" localSheetId="5" hidden="1">'Jan-Nov I&amp;E'!$G$171</definedName>
    <definedName name="QB_ROW_354270" localSheetId="6" hidden="1">BVA!$H$80</definedName>
    <definedName name="QB_ROW_354270" localSheetId="5" hidden="1">'Jan-Nov I&amp;E'!$H$80</definedName>
    <definedName name="QB_ROW_354270" localSheetId="4" hidden="1">'Nov I&amp;E'!$H$64</definedName>
    <definedName name="QB_ROW_355220" localSheetId="3" hidden="1">'Nov Balance Sheet'!$C$22</definedName>
    <definedName name="QB_ROW_356280" localSheetId="6" hidden="1">BVA!$I$59</definedName>
    <definedName name="QB_ROW_356280" localSheetId="5" hidden="1">'Jan-Nov I&amp;E'!$I$59</definedName>
    <definedName name="QB_ROW_365260" localSheetId="6" hidden="1">BVA!$G$157</definedName>
    <definedName name="QB_ROW_365260" localSheetId="5" hidden="1">'Jan-Nov I&amp;E'!$G$157</definedName>
    <definedName name="QB_ROW_367260" localSheetId="6" hidden="1">BVA!$G$165</definedName>
    <definedName name="QB_ROW_367260" localSheetId="5" hidden="1">'Jan-Nov I&amp;E'!$G$165</definedName>
    <definedName name="QB_ROW_369040" localSheetId="6" hidden="1">BVA!$E$194</definedName>
    <definedName name="QB_ROW_369040" localSheetId="5" hidden="1">'Jan-Nov I&amp;E'!$E$194</definedName>
    <definedName name="QB_ROW_369040" localSheetId="4" hidden="1">'Nov I&amp;E'!$E$154</definedName>
    <definedName name="QB_ROW_369340" localSheetId="6" hidden="1">BVA!$E$200</definedName>
    <definedName name="QB_ROW_369340" localSheetId="5" hidden="1">'Jan-Nov I&amp;E'!$E$200</definedName>
    <definedName name="QB_ROW_369340" localSheetId="4" hidden="1">'Nov I&amp;E'!$E$160</definedName>
    <definedName name="QB_ROW_370050" localSheetId="6" hidden="1">BVA!$F$31</definedName>
    <definedName name="QB_ROW_370050" localSheetId="5" hidden="1">'Jan-Nov I&amp;E'!$F$31</definedName>
    <definedName name="QB_ROW_370050" localSheetId="4" hidden="1">'Nov I&amp;E'!$F$21</definedName>
    <definedName name="QB_ROW_370260" localSheetId="6" hidden="1">BVA!$G$34</definedName>
    <definedName name="QB_ROW_370260" localSheetId="5" hidden="1">'Jan-Nov I&amp;E'!$G$34</definedName>
    <definedName name="QB_ROW_370350" localSheetId="6" hidden="1">BVA!$F$35</definedName>
    <definedName name="QB_ROW_370350" localSheetId="5" hidden="1">'Jan-Nov I&amp;E'!$F$35</definedName>
    <definedName name="QB_ROW_370350" localSheetId="4" hidden="1">'Nov I&amp;E'!$F$24</definedName>
    <definedName name="QB_ROW_374250" localSheetId="6" hidden="1">BVA!$F$249</definedName>
    <definedName name="QB_ROW_374250" localSheetId="5" hidden="1">'Jan-Nov I&amp;E'!$F$249</definedName>
    <definedName name="QB_ROW_374250" localSheetId="4" hidden="1">'Nov I&amp;E'!$F$180</definedName>
    <definedName name="QB_ROW_375040" localSheetId="6" hidden="1">BVA!$E$216</definedName>
    <definedName name="QB_ROW_375040" localSheetId="5" hidden="1">'Jan-Nov I&amp;E'!$E$216</definedName>
    <definedName name="QB_ROW_375340" localSheetId="6" hidden="1">BVA!$E$225</definedName>
    <definedName name="QB_ROW_375340" localSheetId="5" hidden="1">'Jan-Nov I&amp;E'!$E$225</definedName>
    <definedName name="QB_ROW_379250" localSheetId="6" hidden="1">BVA!$F$20</definedName>
    <definedName name="QB_ROW_379250" localSheetId="5" hidden="1">'Jan-Nov I&amp;E'!$F$20</definedName>
    <definedName name="QB_ROW_38060" localSheetId="6" hidden="1">BVA!$G$82</definedName>
    <definedName name="QB_ROW_38060" localSheetId="5" hidden="1">'Jan-Nov I&amp;E'!$G$82</definedName>
    <definedName name="QB_ROW_38060" localSheetId="4" hidden="1">'Nov I&amp;E'!$G$66</definedName>
    <definedName name="QB_ROW_382260" localSheetId="6" hidden="1">BVA!$G$168</definedName>
    <definedName name="QB_ROW_382260" localSheetId="5" hidden="1">'Jan-Nov I&amp;E'!$G$168</definedName>
    <definedName name="QB_ROW_383260" localSheetId="6" hidden="1">BVA!$G$172</definedName>
    <definedName name="QB_ROW_383260" localSheetId="5" hidden="1">'Jan-Nov I&amp;E'!$G$172</definedName>
    <definedName name="QB_ROW_38360" localSheetId="6" hidden="1">BVA!$G$86</definedName>
    <definedName name="QB_ROW_38360" localSheetId="5" hidden="1">'Jan-Nov I&amp;E'!$G$86</definedName>
    <definedName name="QB_ROW_38360" localSheetId="4" hidden="1">'Nov I&amp;E'!$G$70</definedName>
    <definedName name="QB_ROW_384250" localSheetId="6" hidden="1">BVA!$F$247</definedName>
    <definedName name="QB_ROW_384250" localSheetId="5" hidden="1">'Jan-Nov I&amp;E'!$F$247</definedName>
    <definedName name="QB_ROW_386270" localSheetId="6" hidden="1">BVA!$H$65</definedName>
    <definedName name="QB_ROW_386270" localSheetId="5" hidden="1">'Jan-Nov I&amp;E'!$H$65</definedName>
    <definedName name="QB_ROW_387270" localSheetId="6" hidden="1">BVA!$H$74</definedName>
    <definedName name="QB_ROW_387270" localSheetId="5" hidden="1">'Jan-Nov I&amp;E'!$H$74</definedName>
    <definedName name="QB_ROW_387270" localSheetId="4" hidden="1">'Nov I&amp;E'!$H$58</definedName>
    <definedName name="QB_ROW_388260" localSheetId="6" hidden="1">BVA!$G$184</definedName>
    <definedName name="QB_ROW_388260" localSheetId="5" hidden="1">'Jan-Nov I&amp;E'!$G$184</definedName>
    <definedName name="QB_ROW_388260" localSheetId="4" hidden="1">'Nov I&amp;E'!$G$144</definedName>
    <definedName name="QB_ROW_390270" localSheetId="6" hidden="1">BVA!$H$110</definedName>
    <definedName name="QB_ROW_390270" localSheetId="5" hidden="1">'Jan-Nov I&amp;E'!$H$110</definedName>
    <definedName name="QB_ROW_390270" localSheetId="4" hidden="1">'Nov I&amp;E'!$H$93</definedName>
    <definedName name="QB_ROW_391250" localSheetId="6" hidden="1">BVA!$F$15</definedName>
    <definedName name="QB_ROW_391250" localSheetId="5" hidden="1">'Jan-Nov I&amp;E'!$F$15</definedName>
    <definedName name="QB_ROW_392250" localSheetId="6" hidden="1">BVA!$F$138</definedName>
    <definedName name="QB_ROW_392250" localSheetId="5" hidden="1">'Jan-Nov I&amp;E'!$F$138</definedName>
    <definedName name="QB_ROW_39270" localSheetId="6" hidden="1">BVA!$H$83</definedName>
    <definedName name="QB_ROW_39270" localSheetId="5" hidden="1">'Jan-Nov I&amp;E'!$H$83</definedName>
    <definedName name="QB_ROW_39270" localSheetId="4" hidden="1">'Nov I&amp;E'!$H$67</definedName>
    <definedName name="QB_ROW_393240" localSheetId="3" hidden="1">'Nov Balance Sheet'!$E$37</definedName>
    <definedName name="QB_ROW_394260" localSheetId="6" hidden="1">BVA!$G$46</definedName>
    <definedName name="QB_ROW_394260" localSheetId="5" hidden="1">'Jan-Nov I&amp;E'!$G$46</definedName>
    <definedName name="QB_ROW_394260" localSheetId="4" hidden="1">'Nov I&amp;E'!$G$35</definedName>
    <definedName name="QB_ROW_401250" localSheetId="6" hidden="1">BVA!$F$240</definedName>
    <definedName name="QB_ROW_401250" localSheetId="5" hidden="1">'Jan-Nov I&amp;E'!$F$240</definedName>
    <definedName name="QB_ROW_403040" localSheetId="6" hidden="1">BVA!$E$239</definedName>
    <definedName name="QB_ROW_403040" localSheetId="5" hidden="1">'Jan-Nov I&amp;E'!$E$239</definedName>
    <definedName name="QB_ROW_403340" localSheetId="6" hidden="1">BVA!$E$241</definedName>
    <definedName name="QB_ROW_403340" localSheetId="5" hidden="1">'Jan-Nov I&amp;E'!$E$241</definedName>
    <definedName name="QB_ROW_404260" localSheetId="6" hidden="1">BVA!$G$170</definedName>
    <definedName name="QB_ROW_404260" localSheetId="5" hidden="1">'Jan-Nov I&amp;E'!$G$170</definedName>
    <definedName name="QB_ROW_409250" localSheetId="3" hidden="1">'Nov Balance Sheet'!$F$42</definedName>
    <definedName name="QB_ROW_412260" localSheetId="6" hidden="1">BVA!$G$156</definedName>
    <definedName name="QB_ROW_412260" localSheetId="5" hidden="1">'Jan-Nov I&amp;E'!$G$156</definedName>
    <definedName name="QB_ROW_412260" localSheetId="4" hidden="1">'Nov I&amp;E'!$G$132</definedName>
    <definedName name="QB_ROW_41270" localSheetId="6" hidden="1">BVA!$H$84</definedName>
    <definedName name="QB_ROW_41270" localSheetId="5" hidden="1">'Jan-Nov I&amp;E'!$H$84</definedName>
    <definedName name="QB_ROW_41270" localSheetId="4" hidden="1">'Nov I&amp;E'!$H$68</definedName>
    <definedName name="QB_ROW_413230" localSheetId="6" hidden="1">BVA!$D$207</definedName>
    <definedName name="QB_ROW_413230" localSheetId="5" hidden="1">'Jan-Nov I&amp;E'!$D$207</definedName>
    <definedName name="QB_ROW_415270" localSheetId="6" hidden="1">BVA!$H$104</definedName>
    <definedName name="QB_ROW_415270" localSheetId="5" hidden="1">'Jan-Nov I&amp;E'!$H$104</definedName>
    <definedName name="QB_ROW_415270" localSheetId="4" hidden="1">'Nov I&amp;E'!$H$87</definedName>
    <definedName name="QB_ROW_417280" localSheetId="6" hidden="1">BVA!$I$61</definedName>
    <definedName name="QB_ROW_417280" localSheetId="5" hidden="1">'Jan-Nov I&amp;E'!$I$61</definedName>
    <definedName name="QB_ROW_417280" localSheetId="4" hidden="1">'Nov I&amp;E'!$I$47</definedName>
    <definedName name="QB_ROW_418250" localSheetId="6" hidden="1">BVA!$F$128</definedName>
    <definedName name="QB_ROW_418250" localSheetId="5" hidden="1">'Jan-Nov I&amp;E'!$F$128</definedName>
    <definedName name="QB_ROW_418250" localSheetId="4" hidden="1">'Nov I&amp;E'!$F$111</definedName>
    <definedName name="QB_ROW_421250" localSheetId="3" hidden="1">'Nov Balance Sheet'!$F$45</definedName>
    <definedName name="QB_ROW_423230" localSheetId="3" hidden="1">'Nov Balance Sheet'!$D$59</definedName>
    <definedName name="QB_ROW_424240" localSheetId="3" hidden="1">'Nov Balance Sheet'!$E$8</definedName>
    <definedName name="QB_ROW_425260" localSheetId="6" hidden="1">BVA!$G$164</definedName>
    <definedName name="QB_ROW_425260" localSheetId="5" hidden="1">'Jan-Nov I&amp;E'!$G$164</definedName>
    <definedName name="QB_ROW_429250" localSheetId="6" hidden="1">BVA!$F$223</definedName>
    <definedName name="QB_ROW_429250" localSheetId="5" hidden="1">'Jan-Nov I&amp;E'!$F$223</definedName>
    <definedName name="QB_ROW_430250" localSheetId="6" hidden="1">BVA!$F$222</definedName>
    <definedName name="QB_ROW_430250" localSheetId="5" hidden="1">'Jan-Nov I&amp;E'!$F$222</definedName>
    <definedName name="QB_ROW_43270" localSheetId="6" hidden="1">BVA!$H$85</definedName>
    <definedName name="QB_ROW_43270" localSheetId="5" hidden="1">'Jan-Nov I&amp;E'!$H$85</definedName>
    <definedName name="QB_ROW_43270" localSheetId="4" hidden="1">'Nov I&amp;E'!$H$69</definedName>
    <definedName name="QB_ROW_436250" localSheetId="6" hidden="1">BVA!$F$224</definedName>
    <definedName name="QB_ROW_436250" localSheetId="5" hidden="1">'Jan-Nov I&amp;E'!$F$224</definedName>
    <definedName name="QB_ROW_437040" localSheetId="6" hidden="1">BVA!$E$246</definedName>
    <definedName name="QB_ROW_437040" localSheetId="5" hidden="1">'Jan-Nov I&amp;E'!$E$246</definedName>
    <definedName name="QB_ROW_437040" localSheetId="4" hidden="1">'Nov I&amp;E'!$E$179</definedName>
    <definedName name="QB_ROW_437340" localSheetId="6" hidden="1">BVA!$E$250</definedName>
    <definedName name="QB_ROW_437340" localSheetId="5" hidden="1">'Jan-Nov I&amp;E'!$E$250</definedName>
    <definedName name="QB_ROW_437340" localSheetId="4" hidden="1">'Nov I&amp;E'!$E$181</definedName>
    <definedName name="QB_ROW_438250" localSheetId="6" hidden="1">BVA!$F$248</definedName>
    <definedName name="QB_ROW_438250" localSheetId="5" hidden="1">'Jan-Nov I&amp;E'!$F$248</definedName>
    <definedName name="QB_ROW_441250" localSheetId="6" hidden="1">BVA!$F$9</definedName>
    <definedName name="QB_ROW_441250" localSheetId="5" hidden="1">'Jan-Nov I&amp;E'!$F$9</definedName>
    <definedName name="QB_ROW_441250" localSheetId="4" hidden="1">'Nov I&amp;E'!$F$8</definedName>
    <definedName name="QB_ROW_44250" localSheetId="6" hidden="1">BVA!$F$88</definedName>
    <definedName name="QB_ROW_44250" localSheetId="5" hidden="1">'Jan-Nov I&amp;E'!$F$88</definedName>
    <definedName name="QB_ROW_44250" localSheetId="4" hidden="1">'Nov I&amp;E'!$F$72</definedName>
    <definedName name="QB_ROW_443230" localSheetId="6" hidden="1">BVA!$D$206</definedName>
    <definedName name="QB_ROW_443230" localSheetId="5" hidden="1">'Jan-Nov I&amp;E'!$D$206</definedName>
    <definedName name="QB_ROW_443230" localSheetId="4" hidden="1">'Nov I&amp;E'!$D$166</definedName>
    <definedName name="QB_ROW_445260" localSheetId="6" hidden="1">BVA!$G$91</definedName>
    <definedName name="QB_ROW_445260" localSheetId="5" hidden="1">'Jan-Nov I&amp;E'!$G$91</definedName>
    <definedName name="QB_ROW_445260" localSheetId="4" hidden="1">'Nov I&amp;E'!$G$75</definedName>
    <definedName name="QB_ROW_446230" localSheetId="3" hidden="1">'Nov Balance Sheet'!$D$13</definedName>
    <definedName name="QB_ROW_447260" localSheetId="6" hidden="1">BVA!$G$38</definedName>
    <definedName name="QB_ROW_447260" localSheetId="5" hidden="1">'Jan-Nov I&amp;E'!$G$38</definedName>
    <definedName name="QB_ROW_447260" localSheetId="4" hidden="1">'Nov I&amp;E'!$G$27</definedName>
    <definedName name="QB_ROW_448270" localSheetId="6" hidden="1">BVA!$H$73</definedName>
    <definedName name="QB_ROW_448270" localSheetId="5" hidden="1">'Jan-Nov I&amp;E'!$H$73</definedName>
    <definedName name="QB_ROW_448270" localSheetId="4" hidden="1">'Nov I&amp;E'!$H$57</definedName>
    <definedName name="QB_ROW_449030" localSheetId="6" hidden="1">BVA!$D$232</definedName>
    <definedName name="QB_ROW_449030" localSheetId="5" hidden="1">'Jan-Nov I&amp;E'!$D$232</definedName>
    <definedName name="QB_ROW_449030" localSheetId="4" hidden="1">'Nov I&amp;E'!$D$169</definedName>
    <definedName name="QB_ROW_449330" localSheetId="6" hidden="1">BVA!$D$237</definedName>
    <definedName name="QB_ROW_449330" localSheetId="5" hidden="1">'Jan-Nov I&amp;E'!$D$237</definedName>
    <definedName name="QB_ROW_449330" localSheetId="4" hidden="1">'Nov I&amp;E'!$D$174</definedName>
    <definedName name="QB_ROW_450240" localSheetId="6" hidden="1">BVA!$E$234</definedName>
    <definedName name="QB_ROW_450240" localSheetId="5" hidden="1">'Jan-Nov I&amp;E'!$E$234</definedName>
    <definedName name="QB_ROW_450240" localSheetId="4" hidden="1">'Nov I&amp;E'!$E$171</definedName>
    <definedName name="QB_ROW_451240" localSheetId="6" hidden="1">BVA!$E$235</definedName>
    <definedName name="QB_ROW_451240" localSheetId="5" hidden="1">'Jan-Nov I&amp;E'!$E$235</definedName>
    <definedName name="QB_ROW_451240" localSheetId="4" hidden="1">'Nov I&amp;E'!$E$172</definedName>
    <definedName name="QB_ROW_452240" localSheetId="6" hidden="1">BVA!$E$236</definedName>
    <definedName name="QB_ROW_452240" localSheetId="5" hidden="1">'Jan-Nov I&amp;E'!$E$236</definedName>
    <definedName name="QB_ROW_452240" localSheetId="4" hidden="1">'Nov I&amp;E'!$E$173</definedName>
    <definedName name="QB_ROW_45250" localSheetId="6" hidden="1">BVA!$F$89</definedName>
    <definedName name="QB_ROW_45250" localSheetId="5" hidden="1">'Jan-Nov I&amp;E'!$F$89</definedName>
    <definedName name="QB_ROW_45250" localSheetId="4" hidden="1">'Nov I&amp;E'!$F$73</definedName>
    <definedName name="QB_ROW_454250" localSheetId="6" hidden="1">BVA!$F$137</definedName>
    <definedName name="QB_ROW_454250" localSheetId="5" hidden="1">'Jan-Nov I&amp;E'!$F$137</definedName>
    <definedName name="QB_ROW_454250" localSheetId="4" hidden="1">'Nov I&amp;E'!$F$119</definedName>
    <definedName name="QB_ROW_455260" localSheetId="6" hidden="1">BVA!$G$144</definedName>
    <definedName name="QB_ROW_455260" localSheetId="5" hidden="1">'Jan-Nov I&amp;E'!$G$144</definedName>
    <definedName name="QB_ROW_455260" localSheetId="4" hidden="1">'Nov I&amp;E'!$G$124</definedName>
    <definedName name="QB_ROW_456250" localSheetId="6" hidden="1">BVA!$F$136</definedName>
    <definedName name="QB_ROW_456250" localSheetId="5" hidden="1">'Jan-Nov I&amp;E'!$F$136</definedName>
    <definedName name="QB_ROW_456250" localSheetId="4" hidden="1">'Nov I&amp;E'!$F$118</definedName>
    <definedName name="QB_ROW_457260" localSheetId="6" hidden="1">BVA!$G$143</definedName>
    <definedName name="QB_ROW_457260" localSheetId="5" hidden="1">'Jan-Nov I&amp;E'!$G$143</definedName>
    <definedName name="QB_ROW_457260" localSheetId="4" hidden="1">'Nov I&amp;E'!$G$123</definedName>
    <definedName name="QB_ROW_458260" localSheetId="6" hidden="1">BVA!$G$142</definedName>
    <definedName name="QB_ROW_458260" localSheetId="5" hidden="1">'Jan-Nov I&amp;E'!$G$142</definedName>
    <definedName name="QB_ROW_458260" localSheetId="4" hidden="1">'Nov I&amp;E'!$G$122</definedName>
    <definedName name="QB_ROW_459250" localSheetId="6" hidden="1">BVA!$F$127</definedName>
    <definedName name="QB_ROW_459250" localSheetId="5" hidden="1">'Jan-Nov I&amp;E'!$F$127</definedName>
    <definedName name="QB_ROW_459250" localSheetId="4" hidden="1">'Nov I&amp;E'!$F$110</definedName>
    <definedName name="QB_ROW_46050" localSheetId="6" hidden="1">BVA!$F$90</definedName>
    <definedName name="QB_ROW_46050" localSheetId="5" hidden="1">'Jan-Nov I&amp;E'!$F$90</definedName>
    <definedName name="QB_ROW_46050" localSheetId="4" hidden="1">'Nov I&amp;E'!$F$74</definedName>
    <definedName name="QB_ROW_462230" localSheetId="6" hidden="1">BVA!$D$231</definedName>
    <definedName name="QB_ROW_462230" localSheetId="5" hidden="1">'Jan-Nov I&amp;E'!$D$231</definedName>
    <definedName name="QB_ROW_463250" localSheetId="6" hidden="1">BVA!$F$218</definedName>
    <definedName name="QB_ROW_463250" localSheetId="5" hidden="1">'Jan-Nov I&amp;E'!$F$218</definedName>
    <definedName name="QB_ROW_46350" localSheetId="6" hidden="1">BVA!$F$94</definedName>
    <definedName name="QB_ROW_46350" localSheetId="5" hidden="1">'Jan-Nov I&amp;E'!$F$94</definedName>
    <definedName name="QB_ROW_46350" localSheetId="4" hidden="1">'Nov I&amp;E'!$F$77</definedName>
    <definedName name="QB_ROW_464250" localSheetId="6" hidden="1">BVA!$F$221</definedName>
    <definedName name="QB_ROW_464250" localSheetId="5" hidden="1">'Jan-Nov I&amp;E'!$F$221</definedName>
    <definedName name="QB_ROW_465230" localSheetId="3" hidden="1">'Nov Balance Sheet'!$D$12</definedName>
    <definedName name="QB_ROW_466250" localSheetId="6" hidden="1">BVA!$F$219</definedName>
    <definedName name="QB_ROW_466250" localSheetId="5" hidden="1">'Jan-Nov I&amp;E'!$F$219</definedName>
    <definedName name="QB_ROW_467250" localSheetId="6" hidden="1">BVA!$F$217</definedName>
    <definedName name="QB_ROW_467250" localSheetId="5" hidden="1">'Jan-Nov I&amp;E'!$F$217</definedName>
    <definedName name="QB_ROW_468270" localSheetId="6" hidden="1">BVA!$H$66</definedName>
    <definedName name="QB_ROW_468270" localSheetId="5" hidden="1">'Jan-Nov I&amp;E'!$H$66</definedName>
    <definedName name="QB_ROW_469240" localSheetId="6" hidden="1">BVA!$E$211</definedName>
    <definedName name="QB_ROW_469240" localSheetId="5" hidden="1">'Jan-Nov I&amp;E'!$E$211</definedName>
    <definedName name="QB_ROW_470260" localSheetId="6" hidden="1">BVA!$G$167</definedName>
    <definedName name="QB_ROW_470260" localSheetId="5" hidden="1">'Jan-Nov I&amp;E'!$G$167</definedName>
    <definedName name="QB_ROW_470260" localSheetId="4" hidden="1">'Nov I&amp;E'!$G$133</definedName>
    <definedName name="QB_ROW_471230" localSheetId="6" hidden="1">BVA!$D$230</definedName>
    <definedName name="QB_ROW_471230" localSheetId="5" hidden="1">'Jan-Nov I&amp;E'!$D$230</definedName>
    <definedName name="QB_ROW_472240" localSheetId="6" hidden="1">BVA!$E$210</definedName>
    <definedName name="QB_ROW_472240" localSheetId="5" hidden="1">'Jan-Nov I&amp;E'!$E$210</definedName>
    <definedName name="QB_ROW_47260" localSheetId="6" hidden="1">BVA!$G$93</definedName>
    <definedName name="QB_ROW_47260" localSheetId="5" hidden="1">'Jan-Nov I&amp;E'!$G$93</definedName>
    <definedName name="QB_ROW_47260" localSheetId="4" hidden="1">'Nov I&amp;E'!$G$76</definedName>
    <definedName name="QB_ROW_473240" localSheetId="6" hidden="1">BVA!$E$209</definedName>
    <definedName name="QB_ROW_473240" localSheetId="5" hidden="1">'Jan-Nov I&amp;E'!$E$209</definedName>
    <definedName name="QB_ROW_475250" localSheetId="6" hidden="1">BVA!$F$220</definedName>
    <definedName name="QB_ROW_475250" localSheetId="5" hidden="1">'Jan-Nov I&amp;E'!$F$220</definedName>
    <definedName name="QB_ROW_476280" localSheetId="6" hidden="1">BVA!$I$60</definedName>
    <definedName name="QB_ROW_476280" localSheetId="5" hidden="1">'Jan-Nov I&amp;E'!$I$60</definedName>
    <definedName name="QB_ROW_478250" localSheetId="6" hidden="1">BVA!$F$51</definedName>
    <definedName name="QB_ROW_478250" localSheetId="5" hidden="1">'Jan-Nov I&amp;E'!$F$51</definedName>
    <definedName name="QB_ROW_478250" localSheetId="4" hidden="1">'Nov I&amp;E'!$F$40</definedName>
    <definedName name="QB_ROW_484240" localSheetId="3" hidden="1">'Nov Balance Sheet'!$E$36</definedName>
    <definedName name="QB_ROW_49250" localSheetId="6" hidden="1">BVA!$F$139</definedName>
    <definedName name="QB_ROW_49250" localSheetId="5" hidden="1">'Jan-Nov I&amp;E'!$F$139</definedName>
    <definedName name="QB_ROW_5011" localSheetId="3" hidden="1">'Nov Balance Sheet'!$B$17</definedName>
    <definedName name="QB_ROW_51250" localSheetId="6" hidden="1">BVA!$F$17</definedName>
    <definedName name="QB_ROW_51250" localSheetId="5" hidden="1">'Jan-Nov I&amp;E'!$F$17</definedName>
    <definedName name="QB_ROW_5260" localSheetId="6" hidden="1">BVA!$G$40</definedName>
    <definedName name="QB_ROW_5260" localSheetId="5" hidden="1">'Jan-Nov I&amp;E'!$G$40</definedName>
    <definedName name="QB_ROW_5260" localSheetId="4" hidden="1">'Nov I&amp;E'!$G$29</definedName>
    <definedName name="QB_ROW_53060" localSheetId="6" hidden="1">BVA!$G$102</definedName>
    <definedName name="QB_ROW_53060" localSheetId="5" hidden="1">'Jan-Nov I&amp;E'!$G$102</definedName>
    <definedName name="QB_ROW_53060" localSheetId="4" hidden="1">'Nov I&amp;E'!$G$85</definedName>
    <definedName name="QB_ROW_5311" localSheetId="3" hidden="1">'Nov Balance Sheet'!$B$27</definedName>
    <definedName name="QB_ROW_53360" localSheetId="6" hidden="1">BVA!$G$108</definedName>
    <definedName name="QB_ROW_53360" localSheetId="5" hidden="1">'Jan-Nov I&amp;E'!$G$108</definedName>
    <definedName name="QB_ROW_53360" localSheetId="4" hidden="1">'Nov I&amp;E'!$G$91</definedName>
    <definedName name="QB_ROW_54050" localSheetId="6" hidden="1">BVA!$F$190</definedName>
    <definedName name="QB_ROW_54050" localSheetId="5" hidden="1">'Jan-Nov I&amp;E'!$F$190</definedName>
    <definedName name="QB_ROW_54050" localSheetId="4" hidden="1">'Nov I&amp;E'!$F$150</definedName>
    <definedName name="QB_ROW_54350" localSheetId="6" hidden="1">BVA!$F$192</definedName>
    <definedName name="QB_ROW_54350" localSheetId="5" hidden="1">'Jan-Nov I&amp;E'!$F$192</definedName>
    <definedName name="QB_ROW_54350" localSheetId="4" hidden="1">'Nov I&amp;E'!$F$152</definedName>
    <definedName name="QB_ROW_55250" localSheetId="6" hidden="1">BVA!$F$12</definedName>
    <definedName name="QB_ROW_55250" localSheetId="5" hidden="1">'Jan-Nov I&amp;E'!$F$12</definedName>
    <definedName name="QB_ROW_55250" localSheetId="4" hidden="1">'Nov I&amp;E'!$F$11</definedName>
    <definedName name="QB_ROW_56260" localSheetId="6" hidden="1">BVA!$G$191</definedName>
    <definedName name="QB_ROW_56260" localSheetId="5" hidden="1">'Jan-Nov I&amp;E'!$G$191</definedName>
    <definedName name="QB_ROW_56260" localSheetId="4" hidden="1">'Nov I&amp;E'!$G$151</definedName>
    <definedName name="QB_ROW_58060" localSheetId="6" hidden="1">BVA!$G$109</definedName>
    <definedName name="QB_ROW_58060" localSheetId="5" hidden="1">'Jan-Nov I&amp;E'!$G$109</definedName>
    <definedName name="QB_ROW_58060" localSheetId="4" hidden="1">'Nov I&amp;E'!$G$92</definedName>
    <definedName name="QB_ROW_58360" localSheetId="6" hidden="1">BVA!$G$117</definedName>
    <definedName name="QB_ROW_58360" localSheetId="5" hidden="1">'Jan-Nov I&amp;E'!$G$117</definedName>
    <definedName name="QB_ROW_58360" localSheetId="4" hidden="1">'Nov I&amp;E'!$G$100</definedName>
    <definedName name="QB_ROW_59070" localSheetId="6" hidden="1">BVA!$H$111</definedName>
    <definedName name="QB_ROW_59070" localSheetId="5" hidden="1">'Jan-Nov I&amp;E'!$H$111</definedName>
    <definedName name="QB_ROW_59070" localSheetId="4" hidden="1">'Nov I&amp;E'!$H$94</definedName>
    <definedName name="QB_ROW_59370" localSheetId="6" hidden="1">BVA!$H$115</definedName>
    <definedName name="QB_ROW_59370" localSheetId="5" hidden="1">'Jan-Nov I&amp;E'!$H$115</definedName>
    <definedName name="QB_ROW_59370" localSheetId="4" hidden="1">'Nov I&amp;E'!$H$98</definedName>
    <definedName name="QB_ROW_6040" localSheetId="3" hidden="1">'Nov Balance Sheet'!$E$44</definedName>
    <definedName name="QB_ROW_61240" localSheetId="6" hidden="1">BVA!$E$7</definedName>
    <definedName name="QB_ROW_61240" localSheetId="5" hidden="1">'Jan-Nov I&amp;E'!$E$7</definedName>
    <definedName name="QB_ROW_61240" localSheetId="4" hidden="1">'Nov I&amp;E'!$E$6</definedName>
    <definedName name="QB_ROW_62030" localSheetId="6" hidden="1">BVA!$D$215</definedName>
    <definedName name="QB_ROW_62030" localSheetId="5" hidden="1">'Jan-Nov I&amp;E'!$D$215</definedName>
    <definedName name="QB_ROW_62330" localSheetId="6" hidden="1">BVA!$D$227</definedName>
    <definedName name="QB_ROW_62330" localSheetId="5" hidden="1">'Jan-Nov I&amp;E'!$D$227</definedName>
    <definedName name="QB_ROW_6250" localSheetId="3" hidden="1">'Nov Balance Sheet'!$F$48</definedName>
    <definedName name="QB_ROW_63030" localSheetId="6" hidden="1">BVA!$D$245</definedName>
    <definedName name="QB_ROW_63030" localSheetId="5" hidden="1">'Jan-Nov I&amp;E'!$D$245</definedName>
    <definedName name="QB_ROW_63030" localSheetId="4" hidden="1">'Nov I&amp;E'!$D$178</definedName>
    <definedName name="QB_ROW_63330" localSheetId="6" hidden="1">BVA!$D$251</definedName>
    <definedName name="QB_ROW_63330" localSheetId="5" hidden="1">'Jan-Nov I&amp;E'!$D$251</definedName>
    <definedName name="QB_ROW_63330" localSheetId="4" hidden="1">'Nov I&amp;E'!$D$182</definedName>
    <definedName name="QB_ROW_6340" localSheetId="3" hidden="1">'Nov Balance Sheet'!$E$49</definedName>
    <definedName name="QB_ROW_64250" localSheetId="6" hidden="1">BVA!$F$19</definedName>
    <definedName name="QB_ROW_64250" localSheetId="5" hidden="1">'Jan-Nov I&amp;E'!$F$19</definedName>
    <definedName name="QB_ROW_7001" localSheetId="3" hidden="1">'Nov Balance Sheet'!$A$29</definedName>
    <definedName name="QB_ROW_70040" localSheetId="6" hidden="1">BVA!$E$8</definedName>
    <definedName name="QB_ROW_70040" localSheetId="5" hidden="1">'Jan-Nov I&amp;E'!$E$8</definedName>
    <definedName name="QB_ROW_70040" localSheetId="4" hidden="1">'Nov I&amp;E'!$E$7</definedName>
    <definedName name="QB_ROW_70340" localSheetId="6" hidden="1">BVA!$E$22</definedName>
    <definedName name="QB_ROW_70340" localSheetId="5" hidden="1">'Jan-Nov I&amp;E'!$E$22</definedName>
    <definedName name="QB_ROW_70340" localSheetId="4" hidden="1">'Nov I&amp;E'!$E$15</definedName>
    <definedName name="QB_ROW_72250" localSheetId="6" hidden="1">BVA!$F$10</definedName>
    <definedName name="QB_ROW_72250" localSheetId="5" hidden="1">'Jan-Nov I&amp;E'!$F$10</definedName>
    <definedName name="QB_ROW_72250" localSheetId="4" hidden="1">'Nov I&amp;E'!$F$9</definedName>
    <definedName name="QB_ROW_7301" localSheetId="3" hidden="1">'Nov Balance Sheet'!$A$70</definedName>
    <definedName name="QB_ROW_75260" localSheetId="6" hidden="1">BVA!$G$47</definedName>
    <definedName name="QB_ROW_75260" localSheetId="5" hidden="1">'Jan-Nov I&amp;E'!$G$47</definedName>
    <definedName name="QB_ROW_75260" localSheetId="4" hidden="1">'Nov I&amp;E'!$G$36</definedName>
    <definedName name="QB_ROW_76250" localSheetId="6" hidden="1">BVA!$F$50</definedName>
    <definedName name="QB_ROW_76250" localSheetId="5" hidden="1">'Jan-Nov I&amp;E'!$F$50</definedName>
    <definedName name="QB_ROW_76250" localSheetId="4" hidden="1">'Nov I&amp;E'!$F$39</definedName>
    <definedName name="QB_ROW_77260" localSheetId="6" hidden="1">BVA!$G$92</definedName>
    <definedName name="QB_ROW_77260" localSheetId="5" hidden="1">'Jan-Nov I&amp;E'!$G$92</definedName>
    <definedName name="QB_ROW_8011" localSheetId="3" hidden="1">'Nov Balance Sheet'!$B$30</definedName>
    <definedName name="QB_ROW_80280" localSheetId="6" hidden="1">BVA!$I$55</definedName>
    <definedName name="QB_ROW_80280" localSheetId="5" hidden="1">'Jan-Nov I&amp;E'!$I$55</definedName>
    <definedName name="QB_ROW_80280" localSheetId="4" hidden="1">'Nov I&amp;E'!$I$44</definedName>
    <definedName name="QB_ROW_82060" localSheetId="6" hidden="1">BVA!$G$53</definedName>
    <definedName name="QB_ROW_82060" localSheetId="5" hidden="1">'Jan-Nov I&amp;E'!$G$53</definedName>
    <definedName name="QB_ROW_82060" localSheetId="4" hidden="1">'Nov I&amp;E'!$G$42</definedName>
    <definedName name="QB_ROW_82360" localSheetId="6" hidden="1">BVA!$G$71</definedName>
    <definedName name="QB_ROW_82360" localSheetId="5" hidden="1">'Jan-Nov I&amp;E'!$G$71</definedName>
    <definedName name="QB_ROW_82360" localSheetId="4" hidden="1">'Nov I&amp;E'!$G$55</definedName>
    <definedName name="QB_ROW_8311" localSheetId="3" hidden="1">'Nov Balance Sheet'!$B$55</definedName>
    <definedName name="QB_ROW_83280" localSheetId="6" hidden="1">BVA!$I$114</definedName>
    <definedName name="QB_ROW_83280" localSheetId="5" hidden="1">'Jan-Nov I&amp;E'!$I$114</definedName>
    <definedName name="QB_ROW_83280" localSheetId="4" hidden="1">'Nov I&amp;E'!$I$97</definedName>
    <definedName name="QB_ROW_84280" localSheetId="6" hidden="1">BVA!$I$112</definedName>
    <definedName name="QB_ROW_84280" localSheetId="5" hidden="1">'Jan-Nov I&amp;E'!$I$112</definedName>
    <definedName name="QB_ROW_84280" localSheetId="4" hidden="1">'Nov I&amp;E'!$I$95</definedName>
    <definedName name="QB_ROW_86260" localSheetId="6" hidden="1">BVA!$G$118</definedName>
    <definedName name="QB_ROW_86260" localSheetId="5" hidden="1">'Jan-Nov I&amp;E'!$G$118</definedName>
    <definedName name="QB_ROW_86260" localSheetId="4" hidden="1">'Nov I&amp;E'!$G$101</definedName>
    <definedName name="QB_ROW_86321" localSheetId="6" hidden="1">BVA!$C$24</definedName>
    <definedName name="QB_ROW_86321" localSheetId="5" hidden="1">'Jan-Nov I&amp;E'!$C$24</definedName>
    <definedName name="QB_ROW_86321" localSheetId="4" hidden="1">'Nov I&amp;E'!$C$17</definedName>
    <definedName name="QB_ROW_87250" localSheetId="6" hidden="1">BVA!$F$122</definedName>
    <definedName name="QB_ROW_87250" localSheetId="5" hidden="1">'Jan-Nov I&amp;E'!$F$122</definedName>
    <definedName name="QB_ROW_87250" localSheetId="4" hidden="1">'Nov I&amp;E'!$F$105</definedName>
    <definedName name="QB_ROW_88250" localSheetId="6" hidden="1">BVA!$F$123</definedName>
    <definedName name="QB_ROW_88250" localSheetId="5" hidden="1">'Jan-Nov I&amp;E'!$F$123</definedName>
    <definedName name="QB_ROW_88250" localSheetId="4" hidden="1">'Nov I&amp;E'!$F$106</definedName>
    <definedName name="QB_ROW_9021" localSheetId="3" hidden="1">'Nov Balance Sheet'!$C$31</definedName>
    <definedName name="QB_ROW_90250" localSheetId="6" hidden="1">BVA!$F$130</definedName>
    <definedName name="QB_ROW_90250" localSheetId="5" hidden="1">'Jan-Nov I&amp;E'!$F$130</definedName>
    <definedName name="QB_ROW_90250" localSheetId="4" hidden="1">'Nov I&amp;E'!$F$113</definedName>
    <definedName name="QB_ROW_91050" localSheetId="6" hidden="1">BVA!$F$152</definedName>
    <definedName name="QB_ROW_91050" localSheetId="5" hidden="1">'Jan-Nov I&amp;E'!$F$152</definedName>
    <definedName name="QB_ROW_91050" localSheetId="4" hidden="1">'Nov I&amp;E'!$F$131</definedName>
    <definedName name="QB_ROW_91260" localSheetId="6" hidden="1">BVA!$G$173</definedName>
    <definedName name="QB_ROW_91260" localSheetId="5" hidden="1">'Jan-Nov I&amp;E'!$G$173</definedName>
    <definedName name="QB_ROW_91260" localSheetId="4" hidden="1">'Nov I&amp;E'!$G$134</definedName>
    <definedName name="QB_ROW_91350" localSheetId="6" hidden="1">BVA!$F$174</definedName>
    <definedName name="QB_ROW_91350" localSheetId="5" hidden="1">'Jan-Nov I&amp;E'!$F$174</definedName>
    <definedName name="QB_ROW_91350" localSheetId="4" hidden="1">'Nov I&amp;E'!$F$135</definedName>
    <definedName name="QB_ROW_92060" localSheetId="6" hidden="1">BVA!$G$96</definedName>
    <definedName name="QB_ROW_92060" localSheetId="5" hidden="1">'Jan-Nov I&amp;E'!$G$96</definedName>
    <definedName name="QB_ROW_92060" localSheetId="4" hidden="1">'Nov I&amp;E'!$G$79</definedName>
    <definedName name="QB_ROW_92270" localSheetId="6" hidden="1">BVA!$H$100</definedName>
    <definedName name="QB_ROW_92270" localSheetId="5" hidden="1">'Jan-Nov I&amp;E'!$H$100</definedName>
    <definedName name="QB_ROW_92270" localSheetId="4" hidden="1">'Nov I&amp;E'!$H$83</definedName>
    <definedName name="QB_ROW_92360" localSheetId="6" hidden="1">BVA!$G$101</definedName>
    <definedName name="QB_ROW_92360" localSheetId="5" hidden="1">'Jan-Nov I&amp;E'!$G$101</definedName>
    <definedName name="QB_ROW_92360" localSheetId="4" hidden="1">'Nov I&amp;E'!$G$84</definedName>
    <definedName name="QB_ROW_9321" localSheetId="3" hidden="1">'Nov Balance Sheet'!$C$54</definedName>
    <definedName name="QB_ROW_93240" localSheetId="3" hidden="1">'Nov Balance Sheet'!$E$6</definedName>
    <definedName name="QB_ROW_94250" localSheetId="6" hidden="1">BVA!$F$151</definedName>
    <definedName name="QB_ROW_94250" localSheetId="5" hidden="1">'Jan-Nov I&amp;E'!$F$151</definedName>
    <definedName name="QB_ROW_94250" localSheetId="4" hidden="1">'Nov I&amp;E'!$F$130</definedName>
    <definedName name="QB_ROW_96250" localSheetId="6" hidden="1">BVA!$F$131</definedName>
    <definedName name="QB_ROW_96250" localSheetId="5" hidden="1">'Jan-Nov I&amp;E'!$F$131</definedName>
    <definedName name="QB_ROW_96250" localSheetId="4" hidden="1">'Nov I&amp;E'!$F$114</definedName>
    <definedName name="QB_ROW_97050" localSheetId="6" hidden="1">BVA!$F$140</definedName>
    <definedName name="QB_ROW_97050" localSheetId="5" hidden="1">'Jan-Nov I&amp;E'!$F$140</definedName>
    <definedName name="QB_ROW_97050" localSheetId="4" hidden="1">'Nov I&amp;E'!$F$120</definedName>
    <definedName name="QB_ROW_97260" localSheetId="6" hidden="1">BVA!$G$148</definedName>
    <definedName name="QB_ROW_97260" localSheetId="5" hidden="1">'Jan-Nov I&amp;E'!$G$148</definedName>
    <definedName name="QB_ROW_97260" localSheetId="4" hidden="1">'Nov I&amp;E'!$G$127</definedName>
    <definedName name="QB_ROW_97350" localSheetId="6" hidden="1">BVA!$F$149</definedName>
    <definedName name="QB_ROW_97350" localSheetId="5" hidden="1">'Jan-Nov I&amp;E'!$F$149</definedName>
    <definedName name="QB_ROW_97350" localSheetId="4" hidden="1">'Nov I&amp;E'!$F$128</definedName>
    <definedName name="QBCANSUPPORTUPDATE" localSheetId="6">TRUE</definedName>
    <definedName name="QBCANSUPPORTUPDATE" localSheetId="0">TRUE</definedName>
    <definedName name="QBCANSUPPORTUPDATE" localSheetId="5">TRUE</definedName>
    <definedName name="QBCANSUPPORTUPDATE" localSheetId="3">TRUE</definedName>
    <definedName name="QBCANSUPPORTUPDATE" localSheetId="4">TRUE</definedName>
    <definedName name="QBCOMPANYFILENAME" localSheetId="6">"C:\Documents and Settings\All Users\Documents\Intuit\QuickBooks\Company Files\NFPD.QBW"</definedName>
    <definedName name="QBCOMPANYFILENAME" localSheetId="0">"C:\Documents and Settings\All Users\Documents\Intuit\QuickBooks\Company Files\NFPD.QBW"</definedName>
    <definedName name="QBCOMPANYFILENAME" localSheetId="5">"C:\Documents and Settings\All Users\Documents\Intuit\QuickBooks\Company Files\NFPD.QBW"</definedName>
    <definedName name="QBCOMPANYFILENAME" localSheetId="3">"C:\Documents and Settings\All Users\Documents\Intuit\QuickBooks\Company Files\NFPD.QBW"</definedName>
    <definedName name="QBCOMPANYFILENAME" localSheetId="4">"C:\Documents and Settings\All Users\Documents\Intuit\QuickBooks\Company Files\NFPD.QBW"</definedName>
    <definedName name="QBENDDATE" localSheetId="6">20211231</definedName>
    <definedName name="QBENDDATE" localSheetId="0">20211231</definedName>
    <definedName name="QBENDDATE" localSheetId="5">20211130</definedName>
    <definedName name="QBENDDATE" localSheetId="3">20211130</definedName>
    <definedName name="QBENDDATE" localSheetId="4">20211130</definedName>
    <definedName name="QBHEADERSONSCREEN" localSheetId="6">FALSE</definedName>
    <definedName name="QBHEADERSONSCREEN" localSheetId="0">FALSE</definedName>
    <definedName name="QBHEADERSONSCREEN" localSheetId="5">FALSE</definedName>
    <definedName name="QBHEADERSONSCREEN" localSheetId="3">FALSE</definedName>
    <definedName name="QBHEADERSONSCREEN" localSheetId="4">FALSE</definedName>
    <definedName name="QBMETADATASIZE" localSheetId="6">5924</definedName>
    <definedName name="QBMETADATASIZE" localSheetId="0">7592</definedName>
    <definedName name="QBMETADATASIZE" localSheetId="5">5931</definedName>
    <definedName name="QBMETADATASIZE" localSheetId="3">5924</definedName>
    <definedName name="QBMETADATASIZE" localSheetId="4">5931</definedName>
    <definedName name="QBPRESERVECOLOR" localSheetId="6">TRUE</definedName>
    <definedName name="QBPRESERVECOLOR" localSheetId="0">TRUE</definedName>
    <definedName name="QBPRESERVECOLOR" localSheetId="5">TRUE</definedName>
    <definedName name="QBPRESERVECOLOR" localSheetId="3">TRUE</definedName>
    <definedName name="QBPRESERVECOLOR" localSheetId="4">TRUE</definedName>
    <definedName name="QBPRESERVEFONT" localSheetId="6">TRUE</definedName>
    <definedName name="QBPRESERVEFONT" localSheetId="0">TRUE</definedName>
    <definedName name="QBPRESERVEFONT" localSheetId="5">TRUE</definedName>
    <definedName name="QBPRESERVEFONT" localSheetId="3">TRUE</definedName>
    <definedName name="QBPRESERVEFONT" localSheetId="4">TRUE</definedName>
    <definedName name="QBPRESERVEROWHEIGHT" localSheetId="6">TRUE</definedName>
    <definedName name="QBPRESERVEROWHEIGHT" localSheetId="0">TRUE</definedName>
    <definedName name="QBPRESERVEROWHEIGHT" localSheetId="5">TRUE</definedName>
    <definedName name="QBPRESERVEROWHEIGHT" localSheetId="3">TRUE</definedName>
    <definedName name="QBPRESERVEROWHEIGHT" localSheetId="4">TRUE</definedName>
    <definedName name="QBPRESERVESPACE" localSheetId="6">TRUE</definedName>
    <definedName name="QBPRESERVESPACE" localSheetId="0">TRUE</definedName>
    <definedName name="QBPRESERVESPACE" localSheetId="5">TRUE</definedName>
    <definedName name="QBPRESERVESPACE" localSheetId="3">TRUE</definedName>
    <definedName name="QBPRESERVESPACE" localSheetId="4">TRUE</definedName>
    <definedName name="QBREPORTCOLAXIS" localSheetId="6">0</definedName>
    <definedName name="QBREPORTCOLAXIS" localSheetId="0">0</definedName>
    <definedName name="QBREPORTCOLAXIS" localSheetId="5">19</definedName>
    <definedName name="QBREPORTCOLAXIS" localSheetId="3">0</definedName>
    <definedName name="QBREPORTCOLAXIS" localSheetId="4">19</definedName>
    <definedName name="QBREPORTCOMPANYID" localSheetId="6">"8485c3b05ade4270975b6060e7430806"</definedName>
    <definedName name="QBREPORTCOMPANYID" localSheetId="0">"8485c3b05ade4270975b6060e7430806"</definedName>
    <definedName name="QBREPORTCOMPANYID" localSheetId="5">"8485c3b05ade4270975b6060e7430806"</definedName>
    <definedName name="QBREPORTCOMPANYID" localSheetId="3">"8485c3b05ade4270975b6060e7430806"</definedName>
    <definedName name="QBREPORTCOMPANYID" localSheetId="4">"8485c3b05ade4270975b6060e7430806"</definedName>
    <definedName name="QBREPORTCOMPARECOL_ANNUALBUDGET" localSheetId="6">FALSE</definedName>
    <definedName name="QBREPORTCOMPARECOL_ANNUALBUDGET" localSheetId="0">FALSE</definedName>
    <definedName name="QBREPORTCOMPARECOL_ANNUALBUDGET" localSheetId="5">FALSE</definedName>
    <definedName name="QBREPORTCOMPARECOL_ANNUALBUDGET" localSheetId="3">FALSE</definedName>
    <definedName name="QBREPORTCOMPARECOL_ANNUALBUDGET" localSheetId="4">FALSE</definedName>
    <definedName name="QBREPORTCOMPARECOL_AVGCOGS" localSheetId="6">FALSE</definedName>
    <definedName name="QBREPORTCOMPARECOL_AVGCOGS" localSheetId="0">FALSE</definedName>
    <definedName name="QBREPORTCOMPARECOL_AVGCOGS" localSheetId="5">FALSE</definedName>
    <definedName name="QBREPORTCOMPARECOL_AVGCOGS" localSheetId="3">FALSE</definedName>
    <definedName name="QBREPORTCOMPARECOL_AVGCOGS" localSheetId="4">FALSE</definedName>
    <definedName name="QBREPORTCOMPARECOL_AVGPRICE" localSheetId="6">FALSE</definedName>
    <definedName name="QBREPORTCOMPARECOL_AVGPRICE" localSheetId="0">FALSE</definedName>
    <definedName name="QBREPORTCOMPARECOL_AVGPRICE" localSheetId="5">FALSE</definedName>
    <definedName name="QBREPORTCOMPARECOL_AVGPRICE" localSheetId="3">FALSE</definedName>
    <definedName name="QBREPORTCOMPARECOL_AVGPRICE" localSheetId="4">FALSE</definedName>
    <definedName name="QBREPORTCOMPARECOL_BUDDIFF" localSheetId="6">TRUE</definedName>
    <definedName name="QBREPORTCOMPARECOL_BUDDIFF" localSheetId="0">FALSE</definedName>
    <definedName name="QBREPORTCOMPARECOL_BUDDIFF" localSheetId="5">TRUE</definedName>
    <definedName name="QBREPORTCOMPARECOL_BUDDIFF" localSheetId="3">FALSE</definedName>
    <definedName name="QBREPORTCOMPARECOL_BUDDIFF" localSheetId="4">TRUE</definedName>
    <definedName name="QBREPORTCOMPARECOL_BUDGET" localSheetId="6">TRUE</definedName>
    <definedName name="QBREPORTCOMPARECOL_BUDGET" localSheetId="0">FALSE</definedName>
    <definedName name="QBREPORTCOMPARECOL_BUDGET" localSheetId="5">TRUE</definedName>
    <definedName name="QBREPORTCOMPARECOL_BUDGET" localSheetId="3">FALSE</definedName>
    <definedName name="QBREPORTCOMPARECOL_BUDGET" localSheetId="4">TRUE</definedName>
    <definedName name="QBREPORTCOMPARECOL_BUDPCT" localSheetId="6">TRUE</definedName>
    <definedName name="QBREPORTCOMPARECOL_BUDPCT" localSheetId="0">FALSE</definedName>
    <definedName name="QBREPORTCOMPARECOL_BUDPCT" localSheetId="5">TRUE</definedName>
    <definedName name="QBREPORTCOMPARECOL_BUDPCT" localSheetId="3">FALSE</definedName>
    <definedName name="QBREPORTCOMPARECOL_BUDPCT" localSheetId="4">TRUE</definedName>
    <definedName name="QBREPORTCOMPARECOL_COGS" localSheetId="6">FALSE</definedName>
    <definedName name="QBREPORTCOMPARECOL_COGS" localSheetId="0">FALSE</definedName>
    <definedName name="QBREPORTCOMPARECOL_COGS" localSheetId="5">FALSE</definedName>
    <definedName name="QBREPORTCOMPARECOL_COGS" localSheetId="3">FALSE</definedName>
    <definedName name="QBREPORTCOMPARECOL_COGS" localSheetId="4">FALSE</definedName>
    <definedName name="QBREPORTCOMPARECOL_EXCLUDEAMOUNT" localSheetId="6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3">FALSE</definedName>
    <definedName name="QBREPORTCOMPARECOL_EXCLUDEAMOUNT" localSheetId="4">FALSE</definedName>
    <definedName name="QBREPORTCOMPARECOL_EXCLUDECURPERIOD" localSheetId="6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3">FALSE</definedName>
    <definedName name="QBREPORTCOMPARECOL_EXCLUDECURPERIOD" localSheetId="4">FALSE</definedName>
    <definedName name="QBREPORTCOMPARECOL_FORECAST" localSheetId="6">FALSE</definedName>
    <definedName name="QBREPORTCOMPARECOL_FORECAST" localSheetId="0">FALSE</definedName>
    <definedName name="QBREPORTCOMPARECOL_FORECAST" localSheetId="5">FALSE</definedName>
    <definedName name="QBREPORTCOMPARECOL_FORECAST" localSheetId="3">FALSE</definedName>
    <definedName name="QBREPORTCOMPARECOL_FORECAST" localSheetId="4">FALSE</definedName>
    <definedName name="QBREPORTCOMPARECOL_GROSSMARGIN" localSheetId="6">FALSE</definedName>
    <definedName name="QBREPORTCOMPARECOL_GROSSMARGIN" localSheetId="0">FALSE</definedName>
    <definedName name="QBREPORTCOMPARECOL_GROSSMARGIN" localSheetId="5">FALSE</definedName>
    <definedName name="QBREPORTCOMPARECOL_GROSSMARGIN" localSheetId="3">FALSE</definedName>
    <definedName name="QBREPORTCOMPARECOL_GROSSMARGIN" localSheetId="4">FALSE</definedName>
    <definedName name="QBREPORTCOMPARECOL_GROSSMARGINPCT" localSheetId="6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3">FALSE</definedName>
    <definedName name="QBREPORTCOMPARECOL_GROSSMARGINPCT" localSheetId="4">FALSE</definedName>
    <definedName name="QBREPORTCOMPARECOL_HOURS" localSheetId="6">FALSE</definedName>
    <definedName name="QBREPORTCOMPARECOL_HOURS" localSheetId="0">FALSE</definedName>
    <definedName name="QBREPORTCOMPARECOL_HOURS" localSheetId="5">FALSE</definedName>
    <definedName name="QBREPORTCOMPARECOL_HOURS" localSheetId="3">FALSE</definedName>
    <definedName name="QBREPORTCOMPARECOL_HOURS" localSheetId="4">FALSE</definedName>
    <definedName name="QBREPORTCOMPARECOL_PCTCOL" localSheetId="6">FALSE</definedName>
    <definedName name="QBREPORTCOMPARECOL_PCTCOL" localSheetId="0">FALSE</definedName>
    <definedName name="QBREPORTCOMPARECOL_PCTCOL" localSheetId="5">FALSE</definedName>
    <definedName name="QBREPORTCOMPARECOL_PCTCOL" localSheetId="3">FALSE</definedName>
    <definedName name="QBREPORTCOMPARECOL_PCTCOL" localSheetId="4">FALSE</definedName>
    <definedName name="QBREPORTCOMPARECOL_PCTEXPENSE" localSheetId="6">FALSE</definedName>
    <definedName name="QBREPORTCOMPARECOL_PCTEXPENSE" localSheetId="0">FALSE</definedName>
    <definedName name="QBREPORTCOMPARECOL_PCTEXPENSE" localSheetId="5">FALSE</definedName>
    <definedName name="QBREPORTCOMPARECOL_PCTEXPENSE" localSheetId="3">FALSE</definedName>
    <definedName name="QBREPORTCOMPARECOL_PCTEXPENSE" localSheetId="4">FALSE</definedName>
    <definedName name="QBREPORTCOMPARECOL_PCTINCOME" localSheetId="6">FALSE</definedName>
    <definedName name="QBREPORTCOMPARECOL_PCTINCOME" localSheetId="0">FALSE</definedName>
    <definedName name="QBREPORTCOMPARECOL_PCTINCOME" localSheetId="5">FALSE</definedName>
    <definedName name="QBREPORTCOMPARECOL_PCTINCOME" localSheetId="3">FALSE</definedName>
    <definedName name="QBREPORTCOMPARECOL_PCTINCOME" localSheetId="4">FALSE</definedName>
    <definedName name="QBREPORTCOMPARECOL_PCTOFSALES" localSheetId="6">FALSE</definedName>
    <definedName name="QBREPORTCOMPARECOL_PCTOFSALES" localSheetId="0">FALSE</definedName>
    <definedName name="QBREPORTCOMPARECOL_PCTOFSALES" localSheetId="5">FALSE</definedName>
    <definedName name="QBREPORTCOMPARECOL_PCTOFSALES" localSheetId="3">FALSE</definedName>
    <definedName name="QBREPORTCOMPARECOL_PCTOFSALES" localSheetId="4">FALSE</definedName>
    <definedName name="QBREPORTCOMPARECOL_PCTROW" localSheetId="6">FALSE</definedName>
    <definedName name="QBREPORTCOMPARECOL_PCTROW" localSheetId="0">FALSE</definedName>
    <definedName name="QBREPORTCOMPARECOL_PCTROW" localSheetId="5">FALSE</definedName>
    <definedName name="QBREPORTCOMPARECOL_PCTROW" localSheetId="3">FALSE</definedName>
    <definedName name="QBREPORTCOMPARECOL_PCTROW" localSheetId="4">FALSE</definedName>
    <definedName name="QBREPORTCOMPARECOL_PPDIFF" localSheetId="6">FALSE</definedName>
    <definedName name="QBREPORTCOMPARECOL_PPDIFF" localSheetId="0">FALSE</definedName>
    <definedName name="QBREPORTCOMPARECOL_PPDIFF" localSheetId="5">FALSE</definedName>
    <definedName name="QBREPORTCOMPARECOL_PPDIFF" localSheetId="3">FALSE</definedName>
    <definedName name="QBREPORTCOMPARECOL_PPDIFF" localSheetId="4">FALSE</definedName>
    <definedName name="QBREPORTCOMPARECOL_PPPCT" localSheetId="6">FALSE</definedName>
    <definedName name="QBREPORTCOMPARECOL_PPPCT" localSheetId="0">FALSE</definedName>
    <definedName name="QBREPORTCOMPARECOL_PPPCT" localSheetId="5">FALSE</definedName>
    <definedName name="QBREPORTCOMPARECOL_PPPCT" localSheetId="3">FALSE</definedName>
    <definedName name="QBREPORTCOMPARECOL_PPPCT" localSheetId="4">FALSE</definedName>
    <definedName name="QBREPORTCOMPARECOL_PREVPERIOD" localSheetId="6">FALSE</definedName>
    <definedName name="QBREPORTCOMPARECOL_PREVPERIOD" localSheetId="0">FALSE</definedName>
    <definedName name="QBREPORTCOMPARECOL_PREVPERIOD" localSheetId="5">FALSE</definedName>
    <definedName name="QBREPORTCOMPARECOL_PREVPERIOD" localSheetId="3">FALSE</definedName>
    <definedName name="QBREPORTCOMPARECOL_PREVPERIOD" localSheetId="4">FALSE</definedName>
    <definedName name="QBREPORTCOMPARECOL_PREVYEAR" localSheetId="6">FALSE</definedName>
    <definedName name="QBREPORTCOMPARECOL_PREVYEAR" localSheetId="0">FALSE</definedName>
    <definedName name="QBREPORTCOMPARECOL_PREVYEAR" localSheetId="5">FALSE</definedName>
    <definedName name="QBREPORTCOMPARECOL_PREVYEAR" localSheetId="3">FALSE</definedName>
    <definedName name="QBREPORTCOMPARECOL_PREVYEAR" localSheetId="4">FALSE</definedName>
    <definedName name="QBREPORTCOMPARECOL_PYDIFF" localSheetId="6">FALSE</definedName>
    <definedName name="QBREPORTCOMPARECOL_PYDIFF" localSheetId="0">FALSE</definedName>
    <definedName name="QBREPORTCOMPARECOL_PYDIFF" localSheetId="5">FALSE</definedName>
    <definedName name="QBREPORTCOMPARECOL_PYDIFF" localSheetId="3">FALSE</definedName>
    <definedName name="QBREPORTCOMPARECOL_PYDIFF" localSheetId="4">FALSE</definedName>
    <definedName name="QBREPORTCOMPARECOL_PYPCT" localSheetId="6">FALSE</definedName>
    <definedName name="QBREPORTCOMPARECOL_PYPCT" localSheetId="0">FALSE</definedName>
    <definedName name="QBREPORTCOMPARECOL_PYPCT" localSheetId="5">FALSE</definedName>
    <definedName name="QBREPORTCOMPARECOL_PYPCT" localSheetId="3">FALSE</definedName>
    <definedName name="QBREPORTCOMPARECOL_PYPCT" localSheetId="4">FALSE</definedName>
    <definedName name="QBREPORTCOMPARECOL_QTY" localSheetId="6">FALSE</definedName>
    <definedName name="QBREPORTCOMPARECOL_QTY" localSheetId="0">FALSE</definedName>
    <definedName name="QBREPORTCOMPARECOL_QTY" localSheetId="5">FALSE</definedName>
    <definedName name="QBREPORTCOMPARECOL_QTY" localSheetId="3">FALSE</definedName>
    <definedName name="QBREPORTCOMPARECOL_QTY" localSheetId="4">FALSE</definedName>
    <definedName name="QBREPORTCOMPARECOL_RATE" localSheetId="6">FALSE</definedName>
    <definedName name="QBREPORTCOMPARECOL_RATE" localSheetId="0">FALSE</definedName>
    <definedName name="QBREPORTCOMPARECOL_RATE" localSheetId="5">FALSE</definedName>
    <definedName name="QBREPORTCOMPARECOL_RATE" localSheetId="3">FALSE</definedName>
    <definedName name="QBREPORTCOMPARECOL_RATE" localSheetId="4">FALSE</definedName>
    <definedName name="QBREPORTCOMPARECOL_TRIPBILLEDMILES" localSheetId="6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3">FALSE</definedName>
    <definedName name="QBREPORTCOMPARECOL_TRIPBILLEDMILES" localSheetId="4">FALSE</definedName>
    <definedName name="QBREPORTCOMPARECOL_TRIPBILLINGAMOUNT" localSheetId="6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3">FALSE</definedName>
    <definedName name="QBREPORTCOMPARECOL_TRIPBILLINGAMOUNT" localSheetId="4">FALSE</definedName>
    <definedName name="QBREPORTCOMPARECOL_TRIPMILES" localSheetId="6">FALSE</definedName>
    <definedName name="QBREPORTCOMPARECOL_TRIPMILES" localSheetId="0">FALSE</definedName>
    <definedName name="QBREPORTCOMPARECOL_TRIPMILES" localSheetId="5">FALSE</definedName>
    <definedName name="QBREPORTCOMPARECOL_TRIPMILES" localSheetId="3">FALSE</definedName>
    <definedName name="QBREPORTCOMPARECOL_TRIPMILES" localSheetId="4">FALSE</definedName>
    <definedName name="QBREPORTCOMPARECOL_TRIPNOTBILLABLEMILES" localSheetId="6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3">FALSE</definedName>
    <definedName name="QBREPORTCOMPARECOL_TRIPNOTBILLABLEMILES" localSheetId="4">FALSE</definedName>
    <definedName name="QBREPORTCOMPARECOL_TRIPTAXDEDUCTIBLEAMOUNT" localSheetId="6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3">FALSE</definedName>
    <definedName name="QBREPORTCOMPARECOL_TRIPTAXDEDUCTIBLEAMOUNT" localSheetId="4">FALSE</definedName>
    <definedName name="QBREPORTCOMPARECOL_TRIPUNBILLEDMILES" localSheetId="6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3">FALSE</definedName>
    <definedName name="QBREPORTCOMPARECOL_TRIPUNBILLEDMILES" localSheetId="4">FALSE</definedName>
    <definedName name="QBREPORTCOMPARECOL_YTD" localSheetId="6">FALSE</definedName>
    <definedName name="QBREPORTCOMPARECOL_YTD" localSheetId="0">FALSE</definedName>
    <definedName name="QBREPORTCOMPARECOL_YTD" localSheetId="5">FALSE</definedName>
    <definedName name="QBREPORTCOMPARECOL_YTD" localSheetId="3">FALSE</definedName>
    <definedName name="QBREPORTCOMPARECOL_YTD" localSheetId="4">FALSE</definedName>
    <definedName name="QBREPORTCOMPARECOL_YTDBUDGET" localSheetId="6">FALSE</definedName>
    <definedName name="QBREPORTCOMPARECOL_YTDBUDGET" localSheetId="0">FALSE</definedName>
    <definedName name="QBREPORTCOMPARECOL_YTDBUDGET" localSheetId="5">FALSE</definedName>
    <definedName name="QBREPORTCOMPARECOL_YTDBUDGET" localSheetId="3">FALSE</definedName>
    <definedName name="QBREPORTCOMPARECOL_YTDBUDGET" localSheetId="4">FALSE</definedName>
    <definedName name="QBREPORTCOMPARECOL_YTDPCT" localSheetId="6">FALSE</definedName>
    <definedName name="QBREPORTCOMPARECOL_YTDPCT" localSheetId="0">FALSE</definedName>
    <definedName name="QBREPORTCOMPARECOL_YTDPCT" localSheetId="5">FALSE</definedName>
    <definedName name="QBREPORTCOMPARECOL_YTDPCT" localSheetId="3">FALSE</definedName>
    <definedName name="QBREPORTCOMPARECOL_YTDPCT" localSheetId="4">FALSE</definedName>
    <definedName name="QBREPORTROWAXIS" localSheetId="6">11</definedName>
    <definedName name="QBREPORTROWAXIS" localSheetId="0">0</definedName>
    <definedName name="QBREPORTROWAXIS" localSheetId="5">11</definedName>
    <definedName name="QBREPORTROWAXIS" localSheetId="3">9</definedName>
    <definedName name="QBREPORTROWAXIS" localSheetId="4">11</definedName>
    <definedName name="QBREPORTSUBCOLAXIS" localSheetId="6">24</definedName>
    <definedName name="QBREPORTSUBCOLAXIS" localSheetId="0">0</definedName>
    <definedName name="QBREPORTSUBCOLAXIS" localSheetId="5">24</definedName>
    <definedName name="QBREPORTSUBCOLAXIS" localSheetId="3">0</definedName>
    <definedName name="QBREPORTSUBCOLAXIS" localSheetId="4">24</definedName>
    <definedName name="QBREPORTTYPE" localSheetId="6">288</definedName>
    <definedName name="QBREPORTTYPE" localSheetId="0">23</definedName>
    <definedName name="QBREPORTTYPE" localSheetId="5">288</definedName>
    <definedName name="QBREPORTTYPE" localSheetId="3">5</definedName>
    <definedName name="QBREPORTTYPE" localSheetId="4">288</definedName>
    <definedName name="QBROWHEADERS" localSheetId="6">9</definedName>
    <definedName name="QBROWHEADERS" localSheetId="0">1</definedName>
    <definedName name="QBROWHEADERS" localSheetId="5">9</definedName>
    <definedName name="QBROWHEADERS" localSheetId="3">6</definedName>
    <definedName name="QBROWHEADERS" localSheetId="4">9</definedName>
    <definedName name="QBSTARTDATE" localSheetId="6">20210101</definedName>
    <definedName name="QBSTARTDATE" localSheetId="0">20210101</definedName>
    <definedName name="QBSTARTDATE" localSheetId="5">20210101</definedName>
    <definedName name="QBSTARTDATE" localSheetId="3">20211101</definedName>
    <definedName name="QBSTARTDATE" localSheetId="4">20211101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4" i="7" l="1"/>
  <c r="N254" i="7"/>
  <c r="L254" i="7"/>
  <c r="J254" i="7"/>
  <c r="P253" i="7"/>
  <c r="N253" i="7"/>
  <c r="L253" i="7"/>
  <c r="J253" i="7"/>
  <c r="P252" i="7"/>
  <c r="N252" i="7"/>
  <c r="L252" i="7"/>
  <c r="J252" i="7"/>
  <c r="J251" i="7"/>
  <c r="J250" i="7"/>
  <c r="J244" i="7"/>
  <c r="J241" i="7"/>
  <c r="P237" i="7"/>
  <c r="N237" i="7"/>
  <c r="L237" i="7"/>
  <c r="J237" i="7"/>
  <c r="P236" i="7"/>
  <c r="N236" i="7"/>
  <c r="P235" i="7"/>
  <c r="N235" i="7"/>
  <c r="P234" i="7"/>
  <c r="N234" i="7"/>
  <c r="P233" i="7"/>
  <c r="N233" i="7"/>
  <c r="J228" i="7"/>
  <c r="J227" i="7"/>
  <c r="J225" i="7"/>
  <c r="J214" i="7"/>
  <c r="P203" i="7"/>
  <c r="N203" i="7"/>
  <c r="L203" i="7"/>
  <c r="J203" i="7"/>
  <c r="P202" i="7"/>
  <c r="N202" i="7"/>
  <c r="L202" i="7"/>
  <c r="J202" i="7"/>
  <c r="P200" i="7"/>
  <c r="N200" i="7"/>
  <c r="L200" i="7"/>
  <c r="J200" i="7"/>
  <c r="P199" i="7"/>
  <c r="N199" i="7"/>
  <c r="P198" i="7"/>
  <c r="N198" i="7"/>
  <c r="L198" i="7"/>
  <c r="J198" i="7"/>
  <c r="P197" i="7"/>
  <c r="N197" i="7"/>
  <c r="P196" i="7"/>
  <c r="N196" i="7"/>
  <c r="P193" i="7"/>
  <c r="N193" i="7"/>
  <c r="L193" i="7"/>
  <c r="J193" i="7"/>
  <c r="P192" i="7"/>
  <c r="N192" i="7"/>
  <c r="L192" i="7"/>
  <c r="J192" i="7"/>
  <c r="P191" i="7"/>
  <c r="N191" i="7"/>
  <c r="P188" i="7"/>
  <c r="N188" i="7"/>
  <c r="P187" i="7"/>
  <c r="N187" i="7"/>
  <c r="P186" i="7"/>
  <c r="N186" i="7"/>
  <c r="L186" i="7"/>
  <c r="J186" i="7"/>
  <c r="P185" i="7"/>
  <c r="N185" i="7"/>
  <c r="P184" i="7"/>
  <c r="N184" i="7"/>
  <c r="P182" i="7"/>
  <c r="N182" i="7"/>
  <c r="P181" i="7"/>
  <c r="N181" i="7"/>
  <c r="P179" i="7"/>
  <c r="N179" i="7"/>
  <c r="L179" i="7"/>
  <c r="J179" i="7"/>
  <c r="P177" i="7"/>
  <c r="N177" i="7"/>
  <c r="P175" i="7"/>
  <c r="N175" i="7"/>
  <c r="L175" i="7"/>
  <c r="J175" i="7"/>
  <c r="P174" i="7"/>
  <c r="N174" i="7"/>
  <c r="L174" i="7"/>
  <c r="J174" i="7"/>
  <c r="P173" i="7"/>
  <c r="N173" i="7"/>
  <c r="P151" i="7"/>
  <c r="N151" i="7"/>
  <c r="P150" i="7"/>
  <c r="N150" i="7"/>
  <c r="P149" i="7"/>
  <c r="N149" i="7"/>
  <c r="L149" i="7"/>
  <c r="J149" i="7"/>
  <c r="P148" i="7"/>
  <c r="N148" i="7"/>
  <c r="P146" i="7"/>
  <c r="N146" i="7"/>
  <c r="P145" i="7"/>
  <c r="N145" i="7"/>
  <c r="P144" i="7"/>
  <c r="N144" i="7"/>
  <c r="P143" i="7"/>
  <c r="N143" i="7"/>
  <c r="P142" i="7"/>
  <c r="N142" i="7"/>
  <c r="P137" i="7"/>
  <c r="N137" i="7"/>
  <c r="P136" i="7"/>
  <c r="N136" i="7"/>
  <c r="P134" i="7"/>
  <c r="N134" i="7"/>
  <c r="L134" i="7"/>
  <c r="J134" i="7"/>
  <c r="P132" i="7"/>
  <c r="N132" i="7"/>
  <c r="P131" i="7"/>
  <c r="N131" i="7"/>
  <c r="P130" i="7"/>
  <c r="N130" i="7"/>
  <c r="P129" i="7"/>
  <c r="N129" i="7"/>
  <c r="P128" i="7"/>
  <c r="N128" i="7"/>
  <c r="P127" i="7"/>
  <c r="N127" i="7"/>
  <c r="P125" i="7"/>
  <c r="N125" i="7"/>
  <c r="L125" i="7"/>
  <c r="J125" i="7"/>
  <c r="P123" i="7"/>
  <c r="N123" i="7"/>
  <c r="P122" i="7"/>
  <c r="N122" i="7"/>
  <c r="P120" i="7"/>
  <c r="N120" i="7"/>
  <c r="L120" i="7"/>
  <c r="J120" i="7"/>
  <c r="P119" i="7"/>
  <c r="N119" i="7"/>
  <c r="L119" i="7"/>
  <c r="J119" i="7"/>
  <c r="P118" i="7"/>
  <c r="N118" i="7"/>
  <c r="P117" i="7"/>
  <c r="N117" i="7"/>
  <c r="L117" i="7"/>
  <c r="J117" i="7"/>
  <c r="P116" i="7"/>
  <c r="N116" i="7"/>
  <c r="P115" i="7"/>
  <c r="N115" i="7"/>
  <c r="L115" i="7"/>
  <c r="J115" i="7"/>
  <c r="P114" i="7"/>
  <c r="N114" i="7"/>
  <c r="P113" i="7"/>
  <c r="N113" i="7"/>
  <c r="P112" i="7"/>
  <c r="N112" i="7"/>
  <c r="P110" i="7"/>
  <c r="N110" i="7"/>
  <c r="P108" i="7"/>
  <c r="N108" i="7"/>
  <c r="L108" i="7"/>
  <c r="J108" i="7"/>
  <c r="P107" i="7"/>
  <c r="N107" i="7"/>
  <c r="P106" i="7"/>
  <c r="N106" i="7"/>
  <c r="P105" i="7"/>
  <c r="N105" i="7"/>
  <c r="P104" i="7"/>
  <c r="N104" i="7"/>
  <c r="P103" i="7"/>
  <c r="N103" i="7"/>
  <c r="P101" i="7"/>
  <c r="N101" i="7"/>
  <c r="L101" i="7"/>
  <c r="J101" i="7"/>
  <c r="P100" i="7"/>
  <c r="N100" i="7"/>
  <c r="P99" i="7"/>
  <c r="N99" i="7"/>
  <c r="P98" i="7"/>
  <c r="N98" i="7"/>
  <c r="P97" i="7"/>
  <c r="N97" i="7"/>
  <c r="P94" i="7"/>
  <c r="N94" i="7"/>
  <c r="L94" i="7"/>
  <c r="J94" i="7"/>
  <c r="P93" i="7"/>
  <c r="N93" i="7"/>
  <c r="P92" i="7"/>
  <c r="N92" i="7"/>
  <c r="P91" i="7"/>
  <c r="N91" i="7"/>
  <c r="P89" i="7"/>
  <c r="N89" i="7"/>
  <c r="P88" i="7"/>
  <c r="N88" i="7"/>
  <c r="P87" i="7"/>
  <c r="N87" i="7"/>
  <c r="L87" i="7"/>
  <c r="J87" i="7"/>
  <c r="P86" i="7"/>
  <c r="N86" i="7"/>
  <c r="L86" i="7"/>
  <c r="J86" i="7"/>
  <c r="P85" i="7"/>
  <c r="N85" i="7"/>
  <c r="P84" i="7"/>
  <c r="N84" i="7"/>
  <c r="P83" i="7"/>
  <c r="N83" i="7"/>
  <c r="P81" i="7"/>
  <c r="N81" i="7"/>
  <c r="L81" i="7"/>
  <c r="J81" i="7"/>
  <c r="P80" i="7"/>
  <c r="N80" i="7"/>
  <c r="P79" i="7"/>
  <c r="N79" i="7"/>
  <c r="P78" i="7"/>
  <c r="N78" i="7"/>
  <c r="P77" i="7"/>
  <c r="N77" i="7"/>
  <c r="P76" i="7"/>
  <c r="N76" i="7"/>
  <c r="P75" i="7"/>
  <c r="N75" i="7"/>
  <c r="P74" i="7"/>
  <c r="N74" i="7"/>
  <c r="P73" i="7"/>
  <c r="N73" i="7"/>
  <c r="P71" i="7"/>
  <c r="N71" i="7"/>
  <c r="L71" i="7"/>
  <c r="J71" i="7"/>
  <c r="P70" i="7"/>
  <c r="N70" i="7"/>
  <c r="P69" i="7"/>
  <c r="N69" i="7"/>
  <c r="P68" i="7"/>
  <c r="N68" i="7"/>
  <c r="P67" i="7"/>
  <c r="N67" i="7"/>
  <c r="P64" i="7"/>
  <c r="N64" i="7"/>
  <c r="P63" i="7"/>
  <c r="N63" i="7"/>
  <c r="L63" i="7"/>
  <c r="J63" i="7"/>
  <c r="P62" i="7"/>
  <c r="N62" i="7"/>
  <c r="P61" i="7"/>
  <c r="N61" i="7"/>
  <c r="P57" i="7"/>
  <c r="N57" i="7"/>
  <c r="P56" i="7"/>
  <c r="N56" i="7"/>
  <c r="P55" i="7"/>
  <c r="N55" i="7"/>
  <c r="P50" i="7"/>
  <c r="N50" i="7"/>
  <c r="P49" i="7"/>
  <c r="N49" i="7"/>
  <c r="L49" i="7"/>
  <c r="J49" i="7"/>
  <c r="P48" i="7"/>
  <c r="N48" i="7"/>
  <c r="P47" i="7"/>
  <c r="N47" i="7"/>
  <c r="P46" i="7"/>
  <c r="N46" i="7"/>
  <c r="P45" i="7"/>
  <c r="N45" i="7"/>
  <c r="P43" i="7"/>
  <c r="N43" i="7"/>
  <c r="P42" i="7"/>
  <c r="N42" i="7"/>
  <c r="L42" i="7"/>
  <c r="J42" i="7"/>
  <c r="P41" i="7"/>
  <c r="N41" i="7"/>
  <c r="P40" i="7"/>
  <c r="N40" i="7"/>
  <c r="P39" i="7"/>
  <c r="N39" i="7"/>
  <c r="P38" i="7"/>
  <c r="N38" i="7"/>
  <c r="P37" i="7"/>
  <c r="N37" i="7"/>
  <c r="P35" i="7"/>
  <c r="N35" i="7"/>
  <c r="L35" i="7"/>
  <c r="J35" i="7"/>
  <c r="P33" i="7"/>
  <c r="N33" i="7"/>
  <c r="P32" i="7"/>
  <c r="N32" i="7"/>
  <c r="P30" i="7"/>
  <c r="N30" i="7"/>
  <c r="L30" i="7"/>
  <c r="J30" i="7"/>
  <c r="P29" i="7"/>
  <c r="N29" i="7"/>
  <c r="P24" i="7"/>
  <c r="N24" i="7"/>
  <c r="L24" i="7"/>
  <c r="J24" i="7"/>
  <c r="P23" i="7"/>
  <c r="N23" i="7"/>
  <c r="L23" i="7"/>
  <c r="J23" i="7"/>
  <c r="P22" i="7"/>
  <c r="N22" i="7"/>
  <c r="L22" i="7"/>
  <c r="J22" i="7"/>
  <c r="P21" i="7"/>
  <c r="N21" i="7"/>
  <c r="P13" i="7"/>
  <c r="N13" i="7"/>
  <c r="P12" i="7"/>
  <c r="N12" i="7"/>
  <c r="P11" i="7"/>
  <c r="N11" i="7"/>
  <c r="P10" i="7"/>
  <c r="N10" i="7"/>
  <c r="P9" i="7"/>
  <c r="N9" i="7"/>
  <c r="P7" i="7"/>
  <c r="N7" i="7"/>
  <c r="P6" i="7"/>
  <c r="N6" i="7"/>
  <c r="AF254" i="6"/>
  <c r="AD254" i="6"/>
  <c r="AB254" i="6"/>
  <c r="Z254" i="6"/>
  <c r="X254" i="6"/>
  <c r="V254" i="6"/>
  <c r="T254" i="6"/>
  <c r="R254" i="6"/>
  <c r="P254" i="6"/>
  <c r="N254" i="6"/>
  <c r="L254" i="6"/>
  <c r="J254" i="6"/>
  <c r="AF253" i="6"/>
  <c r="AD253" i="6"/>
  <c r="AB253" i="6"/>
  <c r="Z253" i="6"/>
  <c r="X253" i="6"/>
  <c r="V253" i="6"/>
  <c r="T253" i="6"/>
  <c r="R253" i="6"/>
  <c r="P253" i="6"/>
  <c r="N253" i="6"/>
  <c r="L253" i="6"/>
  <c r="J253" i="6"/>
  <c r="AF252" i="6"/>
  <c r="AD252" i="6"/>
  <c r="AB252" i="6"/>
  <c r="Z252" i="6"/>
  <c r="X252" i="6"/>
  <c r="V252" i="6"/>
  <c r="T252" i="6"/>
  <c r="R252" i="6"/>
  <c r="P252" i="6"/>
  <c r="N252" i="6"/>
  <c r="L252" i="6"/>
  <c r="J252" i="6"/>
  <c r="AF251" i="6"/>
  <c r="AD251" i="6"/>
  <c r="AB251" i="6"/>
  <c r="Z251" i="6"/>
  <c r="X251" i="6"/>
  <c r="V251" i="6"/>
  <c r="T251" i="6"/>
  <c r="R251" i="6"/>
  <c r="J251" i="6"/>
  <c r="AF250" i="6"/>
  <c r="AD250" i="6"/>
  <c r="AB250" i="6"/>
  <c r="Z250" i="6"/>
  <c r="X250" i="6"/>
  <c r="V250" i="6"/>
  <c r="T250" i="6"/>
  <c r="R250" i="6"/>
  <c r="J250" i="6"/>
  <c r="AF249" i="6"/>
  <c r="AD249" i="6"/>
  <c r="AB249" i="6"/>
  <c r="Z249" i="6"/>
  <c r="X249" i="6"/>
  <c r="V249" i="6"/>
  <c r="AF248" i="6"/>
  <c r="AD248" i="6"/>
  <c r="AB248" i="6"/>
  <c r="Z248" i="6"/>
  <c r="X248" i="6"/>
  <c r="V248" i="6"/>
  <c r="AF247" i="6"/>
  <c r="AD247" i="6"/>
  <c r="AB247" i="6"/>
  <c r="Z247" i="6"/>
  <c r="X247" i="6"/>
  <c r="V247" i="6"/>
  <c r="AF244" i="6"/>
  <c r="AD244" i="6"/>
  <c r="AB244" i="6"/>
  <c r="Z244" i="6"/>
  <c r="X244" i="6"/>
  <c r="V244" i="6"/>
  <c r="T244" i="6"/>
  <c r="R244" i="6"/>
  <c r="J244" i="6"/>
  <c r="AF243" i="6"/>
  <c r="AD243" i="6"/>
  <c r="AB243" i="6"/>
  <c r="Z243" i="6"/>
  <c r="X243" i="6"/>
  <c r="V243" i="6"/>
  <c r="AF242" i="6"/>
  <c r="AD242" i="6"/>
  <c r="AB242" i="6"/>
  <c r="Z242" i="6"/>
  <c r="X242" i="6"/>
  <c r="V242" i="6"/>
  <c r="AF241" i="6"/>
  <c r="AD241" i="6"/>
  <c r="AB241" i="6"/>
  <c r="Z241" i="6"/>
  <c r="X241" i="6"/>
  <c r="V241" i="6"/>
  <c r="T241" i="6"/>
  <c r="R241" i="6"/>
  <c r="J241" i="6"/>
  <c r="AF240" i="6"/>
  <c r="AD240" i="6"/>
  <c r="AB240" i="6"/>
  <c r="Z240" i="6"/>
  <c r="X240" i="6"/>
  <c r="V240" i="6"/>
  <c r="AF237" i="6"/>
  <c r="AD237" i="6"/>
  <c r="AB237" i="6"/>
  <c r="Z237" i="6"/>
  <c r="X237" i="6"/>
  <c r="V237" i="6"/>
  <c r="T237" i="6"/>
  <c r="R237" i="6"/>
  <c r="P237" i="6"/>
  <c r="N237" i="6"/>
  <c r="L237" i="6"/>
  <c r="J237" i="6"/>
  <c r="AF236" i="6"/>
  <c r="AD236" i="6"/>
  <c r="AB236" i="6"/>
  <c r="Z236" i="6"/>
  <c r="X236" i="6"/>
  <c r="V236" i="6"/>
  <c r="P236" i="6"/>
  <c r="N236" i="6"/>
  <c r="AF235" i="6"/>
  <c r="AD235" i="6"/>
  <c r="AB235" i="6"/>
  <c r="Z235" i="6"/>
  <c r="X235" i="6"/>
  <c r="V235" i="6"/>
  <c r="P235" i="6"/>
  <c r="N235" i="6"/>
  <c r="AF234" i="6"/>
  <c r="AD234" i="6"/>
  <c r="AB234" i="6"/>
  <c r="Z234" i="6"/>
  <c r="X234" i="6"/>
  <c r="V234" i="6"/>
  <c r="P234" i="6"/>
  <c r="N234" i="6"/>
  <c r="AF233" i="6"/>
  <c r="AD233" i="6"/>
  <c r="AB233" i="6"/>
  <c r="Z233" i="6"/>
  <c r="X233" i="6"/>
  <c r="V233" i="6"/>
  <c r="P233" i="6"/>
  <c r="N233" i="6"/>
  <c r="AF231" i="6"/>
  <c r="AD231" i="6"/>
  <c r="AB231" i="6"/>
  <c r="Z231" i="6"/>
  <c r="X231" i="6"/>
  <c r="V231" i="6"/>
  <c r="AF230" i="6"/>
  <c r="AD230" i="6"/>
  <c r="AB230" i="6"/>
  <c r="Z230" i="6"/>
  <c r="X230" i="6"/>
  <c r="V230" i="6"/>
  <c r="AF228" i="6"/>
  <c r="AD228" i="6"/>
  <c r="AB228" i="6"/>
  <c r="Z228" i="6"/>
  <c r="X228" i="6"/>
  <c r="V228" i="6"/>
  <c r="T228" i="6"/>
  <c r="R228" i="6"/>
  <c r="J228" i="6"/>
  <c r="AF227" i="6"/>
  <c r="AD227" i="6"/>
  <c r="AB227" i="6"/>
  <c r="Z227" i="6"/>
  <c r="X227" i="6"/>
  <c r="V227" i="6"/>
  <c r="T227" i="6"/>
  <c r="R227" i="6"/>
  <c r="J227" i="6"/>
  <c r="AF226" i="6"/>
  <c r="AD226" i="6"/>
  <c r="AB226" i="6"/>
  <c r="Z226" i="6"/>
  <c r="X226" i="6"/>
  <c r="V226" i="6"/>
  <c r="AF225" i="6"/>
  <c r="AD225" i="6"/>
  <c r="AB225" i="6"/>
  <c r="Z225" i="6"/>
  <c r="X225" i="6"/>
  <c r="V225" i="6"/>
  <c r="T225" i="6"/>
  <c r="R225" i="6"/>
  <c r="J225" i="6"/>
  <c r="AF224" i="6"/>
  <c r="AD224" i="6"/>
  <c r="AB224" i="6"/>
  <c r="Z224" i="6"/>
  <c r="X224" i="6"/>
  <c r="V224" i="6"/>
  <c r="AF223" i="6"/>
  <c r="AD223" i="6"/>
  <c r="AB223" i="6"/>
  <c r="Z223" i="6"/>
  <c r="X223" i="6"/>
  <c r="V223" i="6"/>
  <c r="AF222" i="6"/>
  <c r="AD222" i="6"/>
  <c r="AB222" i="6"/>
  <c r="Z222" i="6"/>
  <c r="X222" i="6"/>
  <c r="V222" i="6"/>
  <c r="AF221" i="6"/>
  <c r="AD221" i="6"/>
  <c r="AB221" i="6"/>
  <c r="Z221" i="6"/>
  <c r="X221" i="6"/>
  <c r="V221" i="6"/>
  <c r="AF220" i="6"/>
  <c r="AD220" i="6"/>
  <c r="AB220" i="6"/>
  <c r="Z220" i="6"/>
  <c r="X220" i="6"/>
  <c r="V220" i="6"/>
  <c r="AF219" i="6"/>
  <c r="AD219" i="6"/>
  <c r="AB219" i="6"/>
  <c r="Z219" i="6"/>
  <c r="X219" i="6"/>
  <c r="V219" i="6"/>
  <c r="AF218" i="6"/>
  <c r="AD218" i="6"/>
  <c r="AB218" i="6"/>
  <c r="Z218" i="6"/>
  <c r="X218" i="6"/>
  <c r="V218" i="6"/>
  <c r="AF217" i="6"/>
  <c r="AD217" i="6"/>
  <c r="AB217" i="6"/>
  <c r="Z217" i="6"/>
  <c r="X217" i="6"/>
  <c r="V217" i="6"/>
  <c r="AF214" i="6"/>
  <c r="AD214" i="6"/>
  <c r="AB214" i="6"/>
  <c r="Z214" i="6"/>
  <c r="X214" i="6"/>
  <c r="V214" i="6"/>
  <c r="T214" i="6"/>
  <c r="R214" i="6"/>
  <c r="J214" i="6"/>
  <c r="AF213" i="6"/>
  <c r="AD213" i="6"/>
  <c r="AB213" i="6"/>
  <c r="Z213" i="6"/>
  <c r="X213" i="6"/>
  <c r="V213" i="6"/>
  <c r="AF212" i="6"/>
  <c r="AD212" i="6"/>
  <c r="AB212" i="6"/>
  <c r="Z212" i="6"/>
  <c r="X212" i="6"/>
  <c r="V212" i="6"/>
  <c r="AF211" i="6"/>
  <c r="AD211" i="6"/>
  <c r="AB211" i="6"/>
  <c r="Z211" i="6"/>
  <c r="X211" i="6"/>
  <c r="V211" i="6"/>
  <c r="AF210" i="6"/>
  <c r="AD210" i="6"/>
  <c r="AB210" i="6"/>
  <c r="Z210" i="6"/>
  <c r="X210" i="6"/>
  <c r="V210" i="6"/>
  <c r="AF209" i="6"/>
  <c r="AD209" i="6"/>
  <c r="AB209" i="6"/>
  <c r="Z209" i="6"/>
  <c r="X209" i="6"/>
  <c r="V209" i="6"/>
  <c r="AF207" i="6"/>
  <c r="AD207" i="6"/>
  <c r="AB207" i="6"/>
  <c r="Z207" i="6"/>
  <c r="X207" i="6"/>
  <c r="V207" i="6"/>
  <c r="AF206" i="6"/>
  <c r="AD206" i="6"/>
  <c r="AB206" i="6"/>
  <c r="Z206" i="6"/>
  <c r="X206" i="6"/>
  <c r="V206" i="6"/>
  <c r="AF203" i="6"/>
  <c r="AD203" i="6"/>
  <c r="AB203" i="6"/>
  <c r="Z203" i="6"/>
  <c r="X203" i="6"/>
  <c r="V203" i="6"/>
  <c r="T203" i="6"/>
  <c r="R203" i="6"/>
  <c r="P203" i="6"/>
  <c r="N203" i="6"/>
  <c r="L203" i="6"/>
  <c r="J203" i="6"/>
  <c r="AF202" i="6"/>
  <c r="AD202" i="6"/>
  <c r="AB202" i="6"/>
  <c r="Z202" i="6"/>
  <c r="X202" i="6"/>
  <c r="V202" i="6"/>
  <c r="T202" i="6"/>
  <c r="R202" i="6"/>
  <c r="P202" i="6"/>
  <c r="N202" i="6"/>
  <c r="L202" i="6"/>
  <c r="J202" i="6"/>
  <c r="AF201" i="6"/>
  <c r="AD201" i="6"/>
  <c r="AB201" i="6"/>
  <c r="Z201" i="6"/>
  <c r="X201" i="6"/>
  <c r="V201" i="6"/>
  <c r="AF200" i="6"/>
  <c r="AD200" i="6"/>
  <c r="AB200" i="6"/>
  <c r="Z200" i="6"/>
  <c r="X200" i="6"/>
  <c r="V200" i="6"/>
  <c r="T200" i="6"/>
  <c r="R200" i="6"/>
  <c r="P200" i="6"/>
  <c r="N200" i="6"/>
  <c r="L200" i="6"/>
  <c r="J200" i="6"/>
  <c r="AF199" i="6"/>
  <c r="AD199" i="6"/>
  <c r="AB199" i="6"/>
  <c r="Z199" i="6"/>
  <c r="X199" i="6"/>
  <c r="V199" i="6"/>
  <c r="P199" i="6"/>
  <c r="N199" i="6"/>
  <c r="AF198" i="6"/>
  <c r="AD198" i="6"/>
  <c r="AB198" i="6"/>
  <c r="Z198" i="6"/>
  <c r="X198" i="6"/>
  <c r="V198" i="6"/>
  <c r="T198" i="6"/>
  <c r="R198" i="6"/>
  <c r="P198" i="6"/>
  <c r="N198" i="6"/>
  <c r="L198" i="6"/>
  <c r="J198" i="6"/>
  <c r="AF197" i="6"/>
  <c r="AD197" i="6"/>
  <c r="AB197" i="6"/>
  <c r="Z197" i="6"/>
  <c r="X197" i="6"/>
  <c r="V197" i="6"/>
  <c r="P197" i="6"/>
  <c r="N197" i="6"/>
  <c r="AF196" i="6"/>
  <c r="AD196" i="6"/>
  <c r="AB196" i="6"/>
  <c r="Z196" i="6"/>
  <c r="X196" i="6"/>
  <c r="V196" i="6"/>
  <c r="P196" i="6"/>
  <c r="N196" i="6"/>
  <c r="AF193" i="6"/>
  <c r="AD193" i="6"/>
  <c r="AB193" i="6"/>
  <c r="Z193" i="6"/>
  <c r="X193" i="6"/>
  <c r="V193" i="6"/>
  <c r="T193" i="6"/>
  <c r="R193" i="6"/>
  <c r="P193" i="6"/>
  <c r="N193" i="6"/>
  <c r="L193" i="6"/>
  <c r="J193" i="6"/>
  <c r="AF192" i="6"/>
  <c r="AD192" i="6"/>
  <c r="AB192" i="6"/>
  <c r="Z192" i="6"/>
  <c r="X192" i="6"/>
  <c r="V192" i="6"/>
  <c r="T192" i="6"/>
  <c r="R192" i="6"/>
  <c r="P192" i="6"/>
  <c r="N192" i="6"/>
  <c r="L192" i="6"/>
  <c r="J192" i="6"/>
  <c r="AF191" i="6"/>
  <c r="AD191" i="6"/>
  <c r="AB191" i="6"/>
  <c r="Z191" i="6"/>
  <c r="X191" i="6"/>
  <c r="V191" i="6"/>
  <c r="P191" i="6"/>
  <c r="N191" i="6"/>
  <c r="AF189" i="6"/>
  <c r="AD189" i="6"/>
  <c r="AB189" i="6"/>
  <c r="Z189" i="6"/>
  <c r="X189" i="6"/>
  <c r="V189" i="6"/>
  <c r="AF188" i="6"/>
  <c r="AD188" i="6"/>
  <c r="AB188" i="6"/>
  <c r="Z188" i="6"/>
  <c r="X188" i="6"/>
  <c r="V188" i="6"/>
  <c r="P188" i="6"/>
  <c r="N188" i="6"/>
  <c r="AF187" i="6"/>
  <c r="AD187" i="6"/>
  <c r="AB187" i="6"/>
  <c r="Z187" i="6"/>
  <c r="X187" i="6"/>
  <c r="V187" i="6"/>
  <c r="P187" i="6"/>
  <c r="N187" i="6"/>
  <c r="AF186" i="6"/>
  <c r="AD186" i="6"/>
  <c r="AB186" i="6"/>
  <c r="Z186" i="6"/>
  <c r="X186" i="6"/>
  <c r="V186" i="6"/>
  <c r="T186" i="6"/>
  <c r="R186" i="6"/>
  <c r="P186" i="6"/>
  <c r="N186" i="6"/>
  <c r="L186" i="6"/>
  <c r="J186" i="6"/>
  <c r="AF185" i="6"/>
  <c r="AD185" i="6"/>
  <c r="AB185" i="6"/>
  <c r="Z185" i="6"/>
  <c r="X185" i="6"/>
  <c r="V185" i="6"/>
  <c r="P185" i="6"/>
  <c r="N185" i="6"/>
  <c r="AF184" i="6"/>
  <c r="AD184" i="6"/>
  <c r="AB184" i="6"/>
  <c r="Z184" i="6"/>
  <c r="X184" i="6"/>
  <c r="V184" i="6"/>
  <c r="P184" i="6"/>
  <c r="N184" i="6"/>
  <c r="AF182" i="6"/>
  <c r="AD182" i="6"/>
  <c r="AB182" i="6"/>
  <c r="Z182" i="6"/>
  <c r="X182" i="6"/>
  <c r="V182" i="6"/>
  <c r="P182" i="6"/>
  <c r="N182" i="6"/>
  <c r="AF181" i="6"/>
  <c r="AD181" i="6"/>
  <c r="AB181" i="6"/>
  <c r="Z181" i="6"/>
  <c r="X181" i="6"/>
  <c r="V181" i="6"/>
  <c r="P181" i="6"/>
  <c r="N181" i="6"/>
  <c r="AF179" i="6"/>
  <c r="AD179" i="6"/>
  <c r="AB179" i="6"/>
  <c r="Z179" i="6"/>
  <c r="X179" i="6"/>
  <c r="V179" i="6"/>
  <c r="T179" i="6"/>
  <c r="R179" i="6"/>
  <c r="P179" i="6"/>
  <c r="N179" i="6"/>
  <c r="L179" i="6"/>
  <c r="J179" i="6"/>
  <c r="AF178" i="6"/>
  <c r="AD178" i="6"/>
  <c r="AB178" i="6"/>
  <c r="Z178" i="6"/>
  <c r="X178" i="6"/>
  <c r="V178" i="6"/>
  <c r="AF177" i="6"/>
  <c r="AD177" i="6"/>
  <c r="AB177" i="6"/>
  <c r="Z177" i="6"/>
  <c r="X177" i="6"/>
  <c r="V177" i="6"/>
  <c r="P177" i="6"/>
  <c r="N177" i="6"/>
  <c r="AF175" i="6"/>
  <c r="AD175" i="6"/>
  <c r="AB175" i="6"/>
  <c r="Z175" i="6"/>
  <c r="X175" i="6"/>
  <c r="V175" i="6"/>
  <c r="T175" i="6"/>
  <c r="R175" i="6"/>
  <c r="P175" i="6"/>
  <c r="N175" i="6"/>
  <c r="L175" i="6"/>
  <c r="J175" i="6"/>
  <c r="AF174" i="6"/>
  <c r="AD174" i="6"/>
  <c r="AB174" i="6"/>
  <c r="Z174" i="6"/>
  <c r="X174" i="6"/>
  <c r="V174" i="6"/>
  <c r="T174" i="6"/>
  <c r="R174" i="6"/>
  <c r="P174" i="6"/>
  <c r="N174" i="6"/>
  <c r="L174" i="6"/>
  <c r="J174" i="6"/>
  <c r="AF173" i="6"/>
  <c r="AD173" i="6"/>
  <c r="AB173" i="6"/>
  <c r="Z173" i="6"/>
  <c r="X173" i="6"/>
  <c r="V173" i="6"/>
  <c r="P173" i="6"/>
  <c r="N173" i="6"/>
  <c r="AF172" i="6"/>
  <c r="AD172" i="6"/>
  <c r="AB172" i="6"/>
  <c r="Z172" i="6"/>
  <c r="X172" i="6"/>
  <c r="V172" i="6"/>
  <c r="AF171" i="6"/>
  <c r="AD171" i="6"/>
  <c r="AB171" i="6"/>
  <c r="Z171" i="6"/>
  <c r="X171" i="6"/>
  <c r="V171" i="6"/>
  <c r="AF170" i="6"/>
  <c r="AD170" i="6"/>
  <c r="AB170" i="6"/>
  <c r="Z170" i="6"/>
  <c r="X170" i="6"/>
  <c r="V170" i="6"/>
  <c r="AF169" i="6"/>
  <c r="AD169" i="6"/>
  <c r="AB169" i="6"/>
  <c r="Z169" i="6"/>
  <c r="X169" i="6"/>
  <c r="V169" i="6"/>
  <c r="AF168" i="6"/>
  <c r="AD168" i="6"/>
  <c r="AB168" i="6"/>
  <c r="Z168" i="6"/>
  <c r="X168" i="6"/>
  <c r="V168" i="6"/>
  <c r="AF167" i="6"/>
  <c r="AD167" i="6"/>
  <c r="AB167" i="6"/>
  <c r="Z167" i="6"/>
  <c r="X167" i="6"/>
  <c r="V167" i="6"/>
  <c r="AF166" i="6"/>
  <c r="AD166" i="6"/>
  <c r="AB166" i="6"/>
  <c r="Z166" i="6"/>
  <c r="X166" i="6"/>
  <c r="V166" i="6"/>
  <c r="AF165" i="6"/>
  <c r="AD165" i="6"/>
  <c r="AB165" i="6"/>
  <c r="Z165" i="6"/>
  <c r="X165" i="6"/>
  <c r="V165" i="6"/>
  <c r="AF164" i="6"/>
  <c r="AD164" i="6"/>
  <c r="AB164" i="6"/>
  <c r="Z164" i="6"/>
  <c r="X164" i="6"/>
  <c r="V164" i="6"/>
  <c r="AF163" i="6"/>
  <c r="AD163" i="6"/>
  <c r="AB163" i="6"/>
  <c r="Z163" i="6"/>
  <c r="X163" i="6"/>
  <c r="V163" i="6"/>
  <c r="AF162" i="6"/>
  <c r="AD162" i="6"/>
  <c r="AB162" i="6"/>
  <c r="Z162" i="6"/>
  <c r="X162" i="6"/>
  <c r="V162" i="6"/>
  <c r="AF161" i="6"/>
  <c r="AD161" i="6"/>
  <c r="AB161" i="6"/>
  <c r="Z161" i="6"/>
  <c r="X161" i="6"/>
  <c r="V161" i="6"/>
  <c r="AF160" i="6"/>
  <c r="AD160" i="6"/>
  <c r="AB160" i="6"/>
  <c r="Z160" i="6"/>
  <c r="X160" i="6"/>
  <c r="V160" i="6"/>
  <c r="AF159" i="6"/>
  <c r="AD159" i="6"/>
  <c r="AB159" i="6"/>
  <c r="Z159" i="6"/>
  <c r="X159" i="6"/>
  <c r="V159" i="6"/>
  <c r="AF158" i="6"/>
  <c r="AD158" i="6"/>
  <c r="AB158" i="6"/>
  <c r="Z158" i="6"/>
  <c r="X158" i="6"/>
  <c r="V158" i="6"/>
  <c r="AF157" i="6"/>
  <c r="AD157" i="6"/>
  <c r="AB157" i="6"/>
  <c r="Z157" i="6"/>
  <c r="X157" i="6"/>
  <c r="V157" i="6"/>
  <c r="AF156" i="6"/>
  <c r="AD156" i="6"/>
  <c r="AB156" i="6"/>
  <c r="Z156" i="6"/>
  <c r="X156" i="6"/>
  <c r="V156" i="6"/>
  <c r="AF155" i="6"/>
  <c r="AD155" i="6"/>
  <c r="AB155" i="6"/>
  <c r="Z155" i="6"/>
  <c r="X155" i="6"/>
  <c r="V155" i="6"/>
  <c r="AF154" i="6"/>
  <c r="AD154" i="6"/>
  <c r="AB154" i="6"/>
  <c r="Z154" i="6"/>
  <c r="X154" i="6"/>
  <c r="V154" i="6"/>
  <c r="AF153" i="6"/>
  <c r="AD153" i="6"/>
  <c r="AB153" i="6"/>
  <c r="Z153" i="6"/>
  <c r="X153" i="6"/>
  <c r="V153" i="6"/>
  <c r="AF151" i="6"/>
  <c r="AD151" i="6"/>
  <c r="AB151" i="6"/>
  <c r="Z151" i="6"/>
  <c r="X151" i="6"/>
  <c r="V151" i="6"/>
  <c r="P151" i="6"/>
  <c r="N151" i="6"/>
  <c r="AF150" i="6"/>
  <c r="AD150" i="6"/>
  <c r="AB150" i="6"/>
  <c r="Z150" i="6"/>
  <c r="X150" i="6"/>
  <c r="V150" i="6"/>
  <c r="P150" i="6"/>
  <c r="N150" i="6"/>
  <c r="AF149" i="6"/>
  <c r="AD149" i="6"/>
  <c r="AB149" i="6"/>
  <c r="Z149" i="6"/>
  <c r="X149" i="6"/>
  <c r="V149" i="6"/>
  <c r="T149" i="6"/>
  <c r="R149" i="6"/>
  <c r="P149" i="6"/>
  <c r="N149" i="6"/>
  <c r="L149" i="6"/>
  <c r="J149" i="6"/>
  <c r="AF148" i="6"/>
  <c r="AD148" i="6"/>
  <c r="AB148" i="6"/>
  <c r="Z148" i="6"/>
  <c r="X148" i="6"/>
  <c r="V148" i="6"/>
  <c r="P148" i="6"/>
  <c r="N148" i="6"/>
  <c r="AF147" i="6"/>
  <c r="AD147" i="6"/>
  <c r="AB147" i="6"/>
  <c r="Z147" i="6"/>
  <c r="X147" i="6"/>
  <c r="V147" i="6"/>
  <c r="AF146" i="6"/>
  <c r="AD146" i="6"/>
  <c r="AB146" i="6"/>
  <c r="Z146" i="6"/>
  <c r="X146" i="6"/>
  <c r="V146" i="6"/>
  <c r="P146" i="6"/>
  <c r="N146" i="6"/>
  <c r="AF145" i="6"/>
  <c r="AD145" i="6"/>
  <c r="AB145" i="6"/>
  <c r="Z145" i="6"/>
  <c r="X145" i="6"/>
  <c r="V145" i="6"/>
  <c r="P145" i="6"/>
  <c r="N145" i="6"/>
  <c r="AF144" i="6"/>
  <c r="AD144" i="6"/>
  <c r="AB144" i="6"/>
  <c r="Z144" i="6"/>
  <c r="X144" i="6"/>
  <c r="V144" i="6"/>
  <c r="P144" i="6"/>
  <c r="N144" i="6"/>
  <c r="AF143" i="6"/>
  <c r="AD143" i="6"/>
  <c r="AB143" i="6"/>
  <c r="Z143" i="6"/>
  <c r="X143" i="6"/>
  <c r="V143" i="6"/>
  <c r="P143" i="6"/>
  <c r="N143" i="6"/>
  <c r="AF142" i="6"/>
  <c r="AD142" i="6"/>
  <c r="AB142" i="6"/>
  <c r="Z142" i="6"/>
  <c r="X142" i="6"/>
  <c r="V142" i="6"/>
  <c r="P142" i="6"/>
  <c r="N142" i="6"/>
  <c r="AF141" i="6"/>
  <c r="AD141" i="6"/>
  <c r="AB141" i="6"/>
  <c r="Z141" i="6"/>
  <c r="X141" i="6"/>
  <c r="V141" i="6"/>
  <c r="AF139" i="6"/>
  <c r="AD139" i="6"/>
  <c r="AB139" i="6"/>
  <c r="Z139" i="6"/>
  <c r="X139" i="6"/>
  <c r="V139" i="6"/>
  <c r="AF138" i="6"/>
  <c r="AD138" i="6"/>
  <c r="AB138" i="6"/>
  <c r="Z138" i="6"/>
  <c r="X138" i="6"/>
  <c r="V138" i="6"/>
  <c r="AF137" i="6"/>
  <c r="AD137" i="6"/>
  <c r="AB137" i="6"/>
  <c r="Z137" i="6"/>
  <c r="X137" i="6"/>
  <c r="V137" i="6"/>
  <c r="P137" i="6"/>
  <c r="N137" i="6"/>
  <c r="AF136" i="6"/>
  <c r="AD136" i="6"/>
  <c r="AB136" i="6"/>
  <c r="Z136" i="6"/>
  <c r="X136" i="6"/>
  <c r="V136" i="6"/>
  <c r="P136" i="6"/>
  <c r="N136" i="6"/>
  <c r="AF134" i="6"/>
  <c r="AD134" i="6"/>
  <c r="AB134" i="6"/>
  <c r="Z134" i="6"/>
  <c r="X134" i="6"/>
  <c r="V134" i="6"/>
  <c r="T134" i="6"/>
  <c r="R134" i="6"/>
  <c r="P134" i="6"/>
  <c r="N134" i="6"/>
  <c r="L134" i="6"/>
  <c r="J134" i="6"/>
  <c r="AF133" i="6"/>
  <c r="AD133" i="6"/>
  <c r="AB133" i="6"/>
  <c r="Z133" i="6"/>
  <c r="X133" i="6"/>
  <c r="V133" i="6"/>
  <c r="AF132" i="6"/>
  <c r="AD132" i="6"/>
  <c r="AB132" i="6"/>
  <c r="Z132" i="6"/>
  <c r="X132" i="6"/>
  <c r="V132" i="6"/>
  <c r="P132" i="6"/>
  <c r="N132" i="6"/>
  <c r="AF131" i="6"/>
  <c r="AD131" i="6"/>
  <c r="AB131" i="6"/>
  <c r="Z131" i="6"/>
  <c r="X131" i="6"/>
  <c r="V131" i="6"/>
  <c r="P131" i="6"/>
  <c r="N131" i="6"/>
  <c r="AF130" i="6"/>
  <c r="AD130" i="6"/>
  <c r="AB130" i="6"/>
  <c r="Z130" i="6"/>
  <c r="X130" i="6"/>
  <c r="V130" i="6"/>
  <c r="P130" i="6"/>
  <c r="N130" i="6"/>
  <c r="AF129" i="6"/>
  <c r="AD129" i="6"/>
  <c r="AB129" i="6"/>
  <c r="Z129" i="6"/>
  <c r="X129" i="6"/>
  <c r="V129" i="6"/>
  <c r="P129" i="6"/>
  <c r="N129" i="6"/>
  <c r="AF128" i="6"/>
  <c r="AD128" i="6"/>
  <c r="AB128" i="6"/>
  <c r="Z128" i="6"/>
  <c r="X128" i="6"/>
  <c r="V128" i="6"/>
  <c r="P128" i="6"/>
  <c r="N128" i="6"/>
  <c r="AF127" i="6"/>
  <c r="AD127" i="6"/>
  <c r="AB127" i="6"/>
  <c r="Z127" i="6"/>
  <c r="X127" i="6"/>
  <c r="V127" i="6"/>
  <c r="P127" i="6"/>
  <c r="N127" i="6"/>
  <c r="AF125" i="6"/>
  <c r="AD125" i="6"/>
  <c r="AB125" i="6"/>
  <c r="Z125" i="6"/>
  <c r="X125" i="6"/>
  <c r="V125" i="6"/>
  <c r="T125" i="6"/>
  <c r="R125" i="6"/>
  <c r="P125" i="6"/>
  <c r="N125" i="6"/>
  <c r="L125" i="6"/>
  <c r="J125" i="6"/>
  <c r="AF124" i="6"/>
  <c r="AD124" i="6"/>
  <c r="AB124" i="6"/>
  <c r="Z124" i="6"/>
  <c r="X124" i="6"/>
  <c r="V124" i="6"/>
  <c r="AF123" i="6"/>
  <c r="AD123" i="6"/>
  <c r="AB123" i="6"/>
  <c r="Z123" i="6"/>
  <c r="X123" i="6"/>
  <c r="V123" i="6"/>
  <c r="P123" i="6"/>
  <c r="N123" i="6"/>
  <c r="AF122" i="6"/>
  <c r="AD122" i="6"/>
  <c r="AB122" i="6"/>
  <c r="Z122" i="6"/>
  <c r="X122" i="6"/>
  <c r="V122" i="6"/>
  <c r="P122" i="6"/>
  <c r="N122" i="6"/>
  <c r="AF120" i="6"/>
  <c r="AD120" i="6"/>
  <c r="AB120" i="6"/>
  <c r="Z120" i="6"/>
  <c r="X120" i="6"/>
  <c r="V120" i="6"/>
  <c r="T120" i="6"/>
  <c r="R120" i="6"/>
  <c r="P120" i="6"/>
  <c r="N120" i="6"/>
  <c r="L120" i="6"/>
  <c r="J120" i="6"/>
  <c r="AF119" i="6"/>
  <c r="AD119" i="6"/>
  <c r="AB119" i="6"/>
  <c r="Z119" i="6"/>
  <c r="X119" i="6"/>
  <c r="V119" i="6"/>
  <c r="T119" i="6"/>
  <c r="R119" i="6"/>
  <c r="P119" i="6"/>
  <c r="N119" i="6"/>
  <c r="L119" i="6"/>
  <c r="J119" i="6"/>
  <c r="AF118" i="6"/>
  <c r="AD118" i="6"/>
  <c r="AB118" i="6"/>
  <c r="Z118" i="6"/>
  <c r="X118" i="6"/>
  <c r="V118" i="6"/>
  <c r="P118" i="6"/>
  <c r="N118" i="6"/>
  <c r="AF117" i="6"/>
  <c r="AD117" i="6"/>
  <c r="AB117" i="6"/>
  <c r="Z117" i="6"/>
  <c r="X117" i="6"/>
  <c r="V117" i="6"/>
  <c r="T117" i="6"/>
  <c r="R117" i="6"/>
  <c r="P117" i="6"/>
  <c r="N117" i="6"/>
  <c r="L117" i="6"/>
  <c r="J117" i="6"/>
  <c r="AF116" i="6"/>
  <c r="AD116" i="6"/>
  <c r="AB116" i="6"/>
  <c r="Z116" i="6"/>
  <c r="X116" i="6"/>
  <c r="V116" i="6"/>
  <c r="P116" i="6"/>
  <c r="N116" i="6"/>
  <c r="AF115" i="6"/>
  <c r="AD115" i="6"/>
  <c r="AB115" i="6"/>
  <c r="Z115" i="6"/>
  <c r="X115" i="6"/>
  <c r="V115" i="6"/>
  <c r="T115" i="6"/>
  <c r="R115" i="6"/>
  <c r="P115" i="6"/>
  <c r="N115" i="6"/>
  <c r="L115" i="6"/>
  <c r="J115" i="6"/>
  <c r="AF114" i="6"/>
  <c r="AD114" i="6"/>
  <c r="AB114" i="6"/>
  <c r="Z114" i="6"/>
  <c r="X114" i="6"/>
  <c r="V114" i="6"/>
  <c r="P114" i="6"/>
  <c r="N114" i="6"/>
  <c r="AF113" i="6"/>
  <c r="AD113" i="6"/>
  <c r="AB113" i="6"/>
  <c r="Z113" i="6"/>
  <c r="X113" i="6"/>
  <c r="V113" i="6"/>
  <c r="P113" i="6"/>
  <c r="N113" i="6"/>
  <c r="AF112" i="6"/>
  <c r="AD112" i="6"/>
  <c r="AB112" i="6"/>
  <c r="Z112" i="6"/>
  <c r="X112" i="6"/>
  <c r="V112" i="6"/>
  <c r="P112" i="6"/>
  <c r="N112" i="6"/>
  <c r="AF110" i="6"/>
  <c r="AD110" i="6"/>
  <c r="AB110" i="6"/>
  <c r="Z110" i="6"/>
  <c r="X110" i="6"/>
  <c r="V110" i="6"/>
  <c r="P110" i="6"/>
  <c r="N110" i="6"/>
  <c r="AF108" i="6"/>
  <c r="AD108" i="6"/>
  <c r="AB108" i="6"/>
  <c r="Z108" i="6"/>
  <c r="X108" i="6"/>
  <c r="V108" i="6"/>
  <c r="T108" i="6"/>
  <c r="R108" i="6"/>
  <c r="P108" i="6"/>
  <c r="N108" i="6"/>
  <c r="L108" i="6"/>
  <c r="J108" i="6"/>
  <c r="AF107" i="6"/>
  <c r="AD107" i="6"/>
  <c r="AB107" i="6"/>
  <c r="Z107" i="6"/>
  <c r="X107" i="6"/>
  <c r="V107" i="6"/>
  <c r="P107" i="6"/>
  <c r="N107" i="6"/>
  <c r="AF106" i="6"/>
  <c r="AD106" i="6"/>
  <c r="AB106" i="6"/>
  <c r="Z106" i="6"/>
  <c r="X106" i="6"/>
  <c r="V106" i="6"/>
  <c r="P106" i="6"/>
  <c r="N106" i="6"/>
  <c r="AF105" i="6"/>
  <c r="AD105" i="6"/>
  <c r="AB105" i="6"/>
  <c r="Z105" i="6"/>
  <c r="X105" i="6"/>
  <c r="V105" i="6"/>
  <c r="P105" i="6"/>
  <c r="N105" i="6"/>
  <c r="AF104" i="6"/>
  <c r="AD104" i="6"/>
  <c r="AB104" i="6"/>
  <c r="Z104" i="6"/>
  <c r="X104" i="6"/>
  <c r="V104" i="6"/>
  <c r="P104" i="6"/>
  <c r="N104" i="6"/>
  <c r="AF103" i="6"/>
  <c r="AD103" i="6"/>
  <c r="AB103" i="6"/>
  <c r="Z103" i="6"/>
  <c r="X103" i="6"/>
  <c r="V103" i="6"/>
  <c r="P103" i="6"/>
  <c r="N103" i="6"/>
  <c r="AF101" i="6"/>
  <c r="AD101" i="6"/>
  <c r="AB101" i="6"/>
  <c r="Z101" i="6"/>
  <c r="X101" i="6"/>
  <c r="V101" i="6"/>
  <c r="T101" i="6"/>
  <c r="R101" i="6"/>
  <c r="P101" i="6"/>
  <c r="N101" i="6"/>
  <c r="L101" i="6"/>
  <c r="J101" i="6"/>
  <c r="AF100" i="6"/>
  <c r="AD100" i="6"/>
  <c r="AB100" i="6"/>
  <c r="Z100" i="6"/>
  <c r="X100" i="6"/>
  <c r="V100" i="6"/>
  <c r="P100" i="6"/>
  <c r="N100" i="6"/>
  <c r="AF99" i="6"/>
  <c r="AD99" i="6"/>
  <c r="AB99" i="6"/>
  <c r="Z99" i="6"/>
  <c r="X99" i="6"/>
  <c r="V99" i="6"/>
  <c r="P99" i="6"/>
  <c r="N99" i="6"/>
  <c r="AF98" i="6"/>
  <c r="AD98" i="6"/>
  <c r="AB98" i="6"/>
  <c r="Z98" i="6"/>
  <c r="X98" i="6"/>
  <c r="V98" i="6"/>
  <c r="P98" i="6"/>
  <c r="N98" i="6"/>
  <c r="AF97" i="6"/>
  <c r="AD97" i="6"/>
  <c r="AB97" i="6"/>
  <c r="Z97" i="6"/>
  <c r="X97" i="6"/>
  <c r="V97" i="6"/>
  <c r="P97" i="6"/>
  <c r="N97" i="6"/>
  <c r="AF94" i="6"/>
  <c r="AD94" i="6"/>
  <c r="AB94" i="6"/>
  <c r="Z94" i="6"/>
  <c r="X94" i="6"/>
  <c r="V94" i="6"/>
  <c r="T94" i="6"/>
  <c r="R94" i="6"/>
  <c r="P94" i="6"/>
  <c r="N94" i="6"/>
  <c r="L94" i="6"/>
  <c r="J94" i="6"/>
  <c r="AF93" i="6"/>
  <c r="AD93" i="6"/>
  <c r="AB93" i="6"/>
  <c r="Z93" i="6"/>
  <c r="X93" i="6"/>
  <c r="V93" i="6"/>
  <c r="P93" i="6"/>
  <c r="N93" i="6"/>
  <c r="AF92" i="6"/>
  <c r="AD92" i="6"/>
  <c r="AB92" i="6"/>
  <c r="Z92" i="6"/>
  <c r="X92" i="6"/>
  <c r="V92" i="6"/>
  <c r="P92" i="6"/>
  <c r="N92" i="6"/>
  <c r="AF91" i="6"/>
  <c r="AD91" i="6"/>
  <c r="AB91" i="6"/>
  <c r="Z91" i="6"/>
  <c r="X91" i="6"/>
  <c r="V91" i="6"/>
  <c r="P91" i="6"/>
  <c r="N91" i="6"/>
  <c r="AF89" i="6"/>
  <c r="AD89" i="6"/>
  <c r="AB89" i="6"/>
  <c r="Z89" i="6"/>
  <c r="X89" i="6"/>
  <c r="V89" i="6"/>
  <c r="P89" i="6"/>
  <c r="N89" i="6"/>
  <c r="AF88" i="6"/>
  <c r="AD88" i="6"/>
  <c r="AB88" i="6"/>
  <c r="Z88" i="6"/>
  <c r="X88" i="6"/>
  <c r="V88" i="6"/>
  <c r="P88" i="6"/>
  <c r="N88" i="6"/>
  <c r="AF87" i="6"/>
  <c r="AD87" i="6"/>
  <c r="AB87" i="6"/>
  <c r="Z87" i="6"/>
  <c r="X87" i="6"/>
  <c r="V87" i="6"/>
  <c r="T87" i="6"/>
  <c r="R87" i="6"/>
  <c r="P87" i="6"/>
  <c r="N87" i="6"/>
  <c r="L87" i="6"/>
  <c r="J87" i="6"/>
  <c r="AF86" i="6"/>
  <c r="AD86" i="6"/>
  <c r="AB86" i="6"/>
  <c r="Z86" i="6"/>
  <c r="X86" i="6"/>
  <c r="V86" i="6"/>
  <c r="T86" i="6"/>
  <c r="R86" i="6"/>
  <c r="P86" i="6"/>
  <c r="N86" i="6"/>
  <c r="L86" i="6"/>
  <c r="J86" i="6"/>
  <c r="AF85" i="6"/>
  <c r="AD85" i="6"/>
  <c r="AB85" i="6"/>
  <c r="Z85" i="6"/>
  <c r="X85" i="6"/>
  <c r="V85" i="6"/>
  <c r="P85" i="6"/>
  <c r="N85" i="6"/>
  <c r="AF84" i="6"/>
  <c r="AD84" i="6"/>
  <c r="AB84" i="6"/>
  <c r="Z84" i="6"/>
  <c r="X84" i="6"/>
  <c r="V84" i="6"/>
  <c r="P84" i="6"/>
  <c r="N84" i="6"/>
  <c r="AF83" i="6"/>
  <c r="AD83" i="6"/>
  <c r="AB83" i="6"/>
  <c r="Z83" i="6"/>
  <c r="X83" i="6"/>
  <c r="V83" i="6"/>
  <c r="P83" i="6"/>
  <c r="N83" i="6"/>
  <c r="AF81" i="6"/>
  <c r="AD81" i="6"/>
  <c r="AB81" i="6"/>
  <c r="Z81" i="6"/>
  <c r="X81" i="6"/>
  <c r="V81" i="6"/>
  <c r="T81" i="6"/>
  <c r="R81" i="6"/>
  <c r="P81" i="6"/>
  <c r="N81" i="6"/>
  <c r="L81" i="6"/>
  <c r="J81" i="6"/>
  <c r="AF80" i="6"/>
  <c r="AD80" i="6"/>
  <c r="AB80" i="6"/>
  <c r="Z80" i="6"/>
  <c r="X80" i="6"/>
  <c r="V80" i="6"/>
  <c r="P80" i="6"/>
  <c r="N80" i="6"/>
  <c r="AF79" i="6"/>
  <c r="AD79" i="6"/>
  <c r="AB79" i="6"/>
  <c r="Z79" i="6"/>
  <c r="X79" i="6"/>
  <c r="V79" i="6"/>
  <c r="P79" i="6"/>
  <c r="N79" i="6"/>
  <c r="AF78" i="6"/>
  <c r="AD78" i="6"/>
  <c r="AB78" i="6"/>
  <c r="Z78" i="6"/>
  <c r="X78" i="6"/>
  <c r="V78" i="6"/>
  <c r="P78" i="6"/>
  <c r="N78" i="6"/>
  <c r="AF77" i="6"/>
  <c r="AD77" i="6"/>
  <c r="AB77" i="6"/>
  <c r="Z77" i="6"/>
  <c r="X77" i="6"/>
  <c r="V77" i="6"/>
  <c r="P77" i="6"/>
  <c r="N77" i="6"/>
  <c r="AF76" i="6"/>
  <c r="AD76" i="6"/>
  <c r="AB76" i="6"/>
  <c r="Z76" i="6"/>
  <c r="X76" i="6"/>
  <c r="V76" i="6"/>
  <c r="P76" i="6"/>
  <c r="N76" i="6"/>
  <c r="AF75" i="6"/>
  <c r="AD75" i="6"/>
  <c r="AB75" i="6"/>
  <c r="Z75" i="6"/>
  <c r="X75" i="6"/>
  <c r="V75" i="6"/>
  <c r="P75" i="6"/>
  <c r="N75" i="6"/>
  <c r="AF74" i="6"/>
  <c r="AD74" i="6"/>
  <c r="AB74" i="6"/>
  <c r="Z74" i="6"/>
  <c r="X74" i="6"/>
  <c r="V74" i="6"/>
  <c r="P74" i="6"/>
  <c r="N74" i="6"/>
  <c r="AF73" i="6"/>
  <c r="AD73" i="6"/>
  <c r="AB73" i="6"/>
  <c r="Z73" i="6"/>
  <c r="X73" i="6"/>
  <c r="V73" i="6"/>
  <c r="P73" i="6"/>
  <c r="N73" i="6"/>
  <c r="AF71" i="6"/>
  <c r="AD71" i="6"/>
  <c r="AB71" i="6"/>
  <c r="Z71" i="6"/>
  <c r="X71" i="6"/>
  <c r="V71" i="6"/>
  <c r="T71" i="6"/>
  <c r="R71" i="6"/>
  <c r="P71" i="6"/>
  <c r="N71" i="6"/>
  <c r="L71" i="6"/>
  <c r="J71" i="6"/>
  <c r="AF70" i="6"/>
  <c r="AD70" i="6"/>
  <c r="AB70" i="6"/>
  <c r="Z70" i="6"/>
  <c r="X70" i="6"/>
  <c r="V70" i="6"/>
  <c r="P70" i="6"/>
  <c r="N70" i="6"/>
  <c r="AF69" i="6"/>
  <c r="AD69" i="6"/>
  <c r="AB69" i="6"/>
  <c r="Z69" i="6"/>
  <c r="X69" i="6"/>
  <c r="V69" i="6"/>
  <c r="P69" i="6"/>
  <c r="N69" i="6"/>
  <c r="AF68" i="6"/>
  <c r="AD68" i="6"/>
  <c r="AB68" i="6"/>
  <c r="Z68" i="6"/>
  <c r="X68" i="6"/>
  <c r="V68" i="6"/>
  <c r="P68" i="6"/>
  <c r="N68" i="6"/>
  <c r="AF67" i="6"/>
  <c r="AD67" i="6"/>
  <c r="AB67" i="6"/>
  <c r="Z67" i="6"/>
  <c r="X67" i="6"/>
  <c r="V67" i="6"/>
  <c r="P67" i="6"/>
  <c r="N67" i="6"/>
  <c r="AF66" i="6"/>
  <c r="AD66" i="6"/>
  <c r="AB66" i="6"/>
  <c r="Z66" i="6"/>
  <c r="X66" i="6"/>
  <c r="V66" i="6"/>
  <c r="AF65" i="6"/>
  <c r="AD65" i="6"/>
  <c r="AB65" i="6"/>
  <c r="Z65" i="6"/>
  <c r="X65" i="6"/>
  <c r="V65" i="6"/>
  <c r="AF64" i="6"/>
  <c r="AD64" i="6"/>
  <c r="AB64" i="6"/>
  <c r="Z64" i="6"/>
  <c r="X64" i="6"/>
  <c r="V64" i="6"/>
  <c r="P64" i="6"/>
  <c r="N64" i="6"/>
  <c r="AF63" i="6"/>
  <c r="AD63" i="6"/>
  <c r="AB63" i="6"/>
  <c r="Z63" i="6"/>
  <c r="X63" i="6"/>
  <c r="V63" i="6"/>
  <c r="T63" i="6"/>
  <c r="R63" i="6"/>
  <c r="P63" i="6"/>
  <c r="N63" i="6"/>
  <c r="L63" i="6"/>
  <c r="J63" i="6"/>
  <c r="AF62" i="6"/>
  <c r="AD62" i="6"/>
  <c r="AB62" i="6"/>
  <c r="Z62" i="6"/>
  <c r="X62" i="6"/>
  <c r="V62" i="6"/>
  <c r="P62" i="6"/>
  <c r="N62" i="6"/>
  <c r="AF61" i="6"/>
  <c r="AD61" i="6"/>
  <c r="AB61" i="6"/>
  <c r="Z61" i="6"/>
  <c r="X61" i="6"/>
  <c r="V61" i="6"/>
  <c r="P61" i="6"/>
  <c r="N61" i="6"/>
  <c r="AF60" i="6"/>
  <c r="AD60" i="6"/>
  <c r="AB60" i="6"/>
  <c r="Z60" i="6"/>
  <c r="X60" i="6"/>
  <c r="V60" i="6"/>
  <c r="AF59" i="6"/>
  <c r="AD59" i="6"/>
  <c r="AB59" i="6"/>
  <c r="Z59" i="6"/>
  <c r="X59" i="6"/>
  <c r="V59" i="6"/>
  <c r="AF58" i="6"/>
  <c r="AD58" i="6"/>
  <c r="AB58" i="6"/>
  <c r="Z58" i="6"/>
  <c r="X58" i="6"/>
  <c r="V58" i="6"/>
  <c r="AF57" i="6"/>
  <c r="AD57" i="6"/>
  <c r="AB57" i="6"/>
  <c r="Z57" i="6"/>
  <c r="X57" i="6"/>
  <c r="V57" i="6"/>
  <c r="P57" i="6"/>
  <c r="N57" i="6"/>
  <c r="AF56" i="6"/>
  <c r="AD56" i="6"/>
  <c r="AB56" i="6"/>
  <c r="Z56" i="6"/>
  <c r="X56" i="6"/>
  <c r="V56" i="6"/>
  <c r="P56" i="6"/>
  <c r="N56" i="6"/>
  <c r="AF55" i="6"/>
  <c r="AD55" i="6"/>
  <c r="AB55" i="6"/>
  <c r="Z55" i="6"/>
  <c r="X55" i="6"/>
  <c r="V55" i="6"/>
  <c r="P55" i="6"/>
  <c r="N55" i="6"/>
  <c r="AF51" i="6"/>
  <c r="AD51" i="6"/>
  <c r="AB51" i="6"/>
  <c r="Z51" i="6"/>
  <c r="X51" i="6"/>
  <c r="V51" i="6"/>
  <c r="AF50" i="6"/>
  <c r="AD50" i="6"/>
  <c r="AB50" i="6"/>
  <c r="Z50" i="6"/>
  <c r="X50" i="6"/>
  <c r="V50" i="6"/>
  <c r="P50" i="6"/>
  <c r="N50" i="6"/>
  <c r="AF49" i="6"/>
  <c r="AD49" i="6"/>
  <c r="AB49" i="6"/>
  <c r="Z49" i="6"/>
  <c r="X49" i="6"/>
  <c r="V49" i="6"/>
  <c r="T49" i="6"/>
  <c r="R49" i="6"/>
  <c r="P49" i="6"/>
  <c r="N49" i="6"/>
  <c r="L49" i="6"/>
  <c r="J49" i="6"/>
  <c r="AF48" i="6"/>
  <c r="AD48" i="6"/>
  <c r="AB48" i="6"/>
  <c r="Z48" i="6"/>
  <c r="X48" i="6"/>
  <c r="V48" i="6"/>
  <c r="P48" i="6"/>
  <c r="N48" i="6"/>
  <c r="AF47" i="6"/>
  <c r="AD47" i="6"/>
  <c r="AB47" i="6"/>
  <c r="Z47" i="6"/>
  <c r="X47" i="6"/>
  <c r="V47" i="6"/>
  <c r="P47" i="6"/>
  <c r="N47" i="6"/>
  <c r="AF46" i="6"/>
  <c r="AD46" i="6"/>
  <c r="AB46" i="6"/>
  <c r="Z46" i="6"/>
  <c r="X46" i="6"/>
  <c r="V46" i="6"/>
  <c r="P46" i="6"/>
  <c r="N46" i="6"/>
  <c r="AF45" i="6"/>
  <c r="AD45" i="6"/>
  <c r="AB45" i="6"/>
  <c r="Z45" i="6"/>
  <c r="X45" i="6"/>
  <c r="V45" i="6"/>
  <c r="P45" i="6"/>
  <c r="N45" i="6"/>
  <c r="AF43" i="6"/>
  <c r="AD43" i="6"/>
  <c r="AB43" i="6"/>
  <c r="Z43" i="6"/>
  <c r="X43" i="6"/>
  <c r="V43" i="6"/>
  <c r="P43" i="6"/>
  <c r="N43" i="6"/>
  <c r="AF42" i="6"/>
  <c r="AD42" i="6"/>
  <c r="AB42" i="6"/>
  <c r="Z42" i="6"/>
  <c r="X42" i="6"/>
  <c r="V42" i="6"/>
  <c r="T42" i="6"/>
  <c r="R42" i="6"/>
  <c r="P42" i="6"/>
  <c r="N42" i="6"/>
  <c r="L42" i="6"/>
  <c r="J42" i="6"/>
  <c r="AF41" i="6"/>
  <c r="AD41" i="6"/>
  <c r="AB41" i="6"/>
  <c r="Z41" i="6"/>
  <c r="X41" i="6"/>
  <c r="V41" i="6"/>
  <c r="P41" i="6"/>
  <c r="N41" i="6"/>
  <c r="AF40" i="6"/>
  <c r="AD40" i="6"/>
  <c r="AB40" i="6"/>
  <c r="Z40" i="6"/>
  <c r="X40" i="6"/>
  <c r="V40" i="6"/>
  <c r="P40" i="6"/>
  <c r="N40" i="6"/>
  <c r="AF39" i="6"/>
  <c r="AD39" i="6"/>
  <c r="AB39" i="6"/>
  <c r="Z39" i="6"/>
  <c r="X39" i="6"/>
  <c r="V39" i="6"/>
  <c r="P39" i="6"/>
  <c r="N39" i="6"/>
  <c r="AF38" i="6"/>
  <c r="AD38" i="6"/>
  <c r="AB38" i="6"/>
  <c r="Z38" i="6"/>
  <c r="X38" i="6"/>
  <c r="V38" i="6"/>
  <c r="P38" i="6"/>
  <c r="N38" i="6"/>
  <c r="AF37" i="6"/>
  <c r="AD37" i="6"/>
  <c r="AB37" i="6"/>
  <c r="Z37" i="6"/>
  <c r="X37" i="6"/>
  <c r="V37" i="6"/>
  <c r="P37" i="6"/>
  <c r="N37" i="6"/>
  <c r="AF35" i="6"/>
  <c r="AD35" i="6"/>
  <c r="AB35" i="6"/>
  <c r="Z35" i="6"/>
  <c r="X35" i="6"/>
  <c r="V35" i="6"/>
  <c r="T35" i="6"/>
  <c r="R35" i="6"/>
  <c r="P35" i="6"/>
  <c r="N35" i="6"/>
  <c r="L35" i="6"/>
  <c r="J35" i="6"/>
  <c r="AF34" i="6"/>
  <c r="AD34" i="6"/>
  <c r="AB34" i="6"/>
  <c r="Z34" i="6"/>
  <c r="X34" i="6"/>
  <c r="V34" i="6"/>
  <c r="AF33" i="6"/>
  <c r="AD33" i="6"/>
  <c r="AB33" i="6"/>
  <c r="Z33" i="6"/>
  <c r="X33" i="6"/>
  <c r="V33" i="6"/>
  <c r="P33" i="6"/>
  <c r="N33" i="6"/>
  <c r="AF32" i="6"/>
  <c r="AD32" i="6"/>
  <c r="AB32" i="6"/>
  <c r="Z32" i="6"/>
  <c r="X32" i="6"/>
  <c r="V32" i="6"/>
  <c r="P32" i="6"/>
  <c r="N32" i="6"/>
  <c r="AF30" i="6"/>
  <c r="AD30" i="6"/>
  <c r="AB30" i="6"/>
  <c r="Z30" i="6"/>
  <c r="X30" i="6"/>
  <c r="V30" i="6"/>
  <c r="T30" i="6"/>
  <c r="R30" i="6"/>
  <c r="P30" i="6"/>
  <c r="N30" i="6"/>
  <c r="L30" i="6"/>
  <c r="J30" i="6"/>
  <c r="AF29" i="6"/>
  <c r="AD29" i="6"/>
  <c r="AB29" i="6"/>
  <c r="Z29" i="6"/>
  <c r="X29" i="6"/>
  <c r="V29" i="6"/>
  <c r="P29" i="6"/>
  <c r="N29" i="6"/>
  <c r="AF28" i="6"/>
  <c r="AD28" i="6"/>
  <c r="AB28" i="6"/>
  <c r="Z28" i="6"/>
  <c r="X28" i="6"/>
  <c r="V28" i="6"/>
  <c r="AF24" i="6"/>
  <c r="AD24" i="6"/>
  <c r="AB24" i="6"/>
  <c r="Z24" i="6"/>
  <c r="X24" i="6"/>
  <c r="V24" i="6"/>
  <c r="T24" i="6"/>
  <c r="R24" i="6"/>
  <c r="P24" i="6"/>
  <c r="N24" i="6"/>
  <c r="L24" i="6"/>
  <c r="J24" i="6"/>
  <c r="AF23" i="6"/>
  <c r="AD23" i="6"/>
  <c r="AB23" i="6"/>
  <c r="Z23" i="6"/>
  <c r="X23" i="6"/>
  <c r="V23" i="6"/>
  <c r="T23" i="6"/>
  <c r="R23" i="6"/>
  <c r="P23" i="6"/>
  <c r="N23" i="6"/>
  <c r="L23" i="6"/>
  <c r="J23" i="6"/>
  <c r="AF22" i="6"/>
  <c r="AD22" i="6"/>
  <c r="AB22" i="6"/>
  <c r="Z22" i="6"/>
  <c r="X22" i="6"/>
  <c r="V22" i="6"/>
  <c r="T22" i="6"/>
  <c r="R22" i="6"/>
  <c r="P22" i="6"/>
  <c r="N22" i="6"/>
  <c r="L22" i="6"/>
  <c r="J22" i="6"/>
  <c r="AF21" i="6"/>
  <c r="AD21" i="6"/>
  <c r="AB21" i="6"/>
  <c r="Z21" i="6"/>
  <c r="X21" i="6"/>
  <c r="V21" i="6"/>
  <c r="P21" i="6"/>
  <c r="N21" i="6"/>
  <c r="AF20" i="6"/>
  <c r="AD20" i="6"/>
  <c r="AB20" i="6"/>
  <c r="Z20" i="6"/>
  <c r="X20" i="6"/>
  <c r="V20" i="6"/>
  <c r="AF19" i="6"/>
  <c r="AD19" i="6"/>
  <c r="AB19" i="6"/>
  <c r="Z19" i="6"/>
  <c r="X19" i="6"/>
  <c r="V19" i="6"/>
  <c r="AF18" i="6"/>
  <c r="AD18" i="6"/>
  <c r="AB18" i="6"/>
  <c r="Z18" i="6"/>
  <c r="X18" i="6"/>
  <c r="V18" i="6"/>
  <c r="AF17" i="6"/>
  <c r="AD17" i="6"/>
  <c r="AB17" i="6"/>
  <c r="Z17" i="6"/>
  <c r="X17" i="6"/>
  <c r="V17" i="6"/>
  <c r="AF16" i="6"/>
  <c r="AD16" i="6"/>
  <c r="AB16" i="6"/>
  <c r="Z16" i="6"/>
  <c r="X16" i="6"/>
  <c r="V16" i="6"/>
  <c r="AF15" i="6"/>
  <c r="AD15" i="6"/>
  <c r="AB15" i="6"/>
  <c r="Z15" i="6"/>
  <c r="X15" i="6"/>
  <c r="V15" i="6"/>
  <c r="AF14" i="6"/>
  <c r="AD14" i="6"/>
  <c r="AB14" i="6"/>
  <c r="Z14" i="6"/>
  <c r="X14" i="6"/>
  <c r="V14" i="6"/>
  <c r="AF13" i="6"/>
  <c r="AD13" i="6"/>
  <c r="AB13" i="6"/>
  <c r="Z13" i="6"/>
  <c r="X13" i="6"/>
  <c r="V13" i="6"/>
  <c r="P13" i="6"/>
  <c r="N13" i="6"/>
  <c r="AF12" i="6"/>
  <c r="AD12" i="6"/>
  <c r="AB12" i="6"/>
  <c r="Z12" i="6"/>
  <c r="X12" i="6"/>
  <c r="V12" i="6"/>
  <c r="P12" i="6"/>
  <c r="N12" i="6"/>
  <c r="AF11" i="6"/>
  <c r="AD11" i="6"/>
  <c r="AB11" i="6"/>
  <c r="Z11" i="6"/>
  <c r="X11" i="6"/>
  <c r="V11" i="6"/>
  <c r="P11" i="6"/>
  <c r="N11" i="6"/>
  <c r="AF10" i="6"/>
  <c r="AD10" i="6"/>
  <c r="AB10" i="6"/>
  <c r="Z10" i="6"/>
  <c r="X10" i="6"/>
  <c r="V10" i="6"/>
  <c r="P10" i="6"/>
  <c r="N10" i="6"/>
  <c r="AF9" i="6"/>
  <c r="AD9" i="6"/>
  <c r="AB9" i="6"/>
  <c r="Z9" i="6"/>
  <c r="X9" i="6"/>
  <c r="V9" i="6"/>
  <c r="P9" i="6"/>
  <c r="N9" i="6"/>
  <c r="AF7" i="6"/>
  <c r="AD7" i="6"/>
  <c r="AB7" i="6"/>
  <c r="Z7" i="6"/>
  <c r="X7" i="6"/>
  <c r="V7" i="6"/>
  <c r="P7" i="6"/>
  <c r="N7" i="6"/>
  <c r="AF6" i="6"/>
  <c r="AD6" i="6"/>
  <c r="AB6" i="6"/>
  <c r="Z6" i="6"/>
  <c r="X6" i="6"/>
  <c r="V6" i="6"/>
  <c r="P6" i="6"/>
  <c r="N6" i="6"/>
  <c r="AF5" i="6"/>
  <c r="AD5" i="6"/>
  <c r="AB5" i="6"/>
  <c r="Z5" i="6"/>
  <c r="X5" i="6"/>
  <c r="V5" i="6"/>
  <c r="X185" i="5"/>
  <c r="V185" i="5"/>
  <c r="T185" i="5"/>
  <c r="R185" i="5"/>
  <c r="P185" i="5"/>
  <c r="N185" i="5"/>
  <c r="L185" i="5"/>
  <c r="J185" i="5"/>
  <c r="X184" i="5"/>
  <c r="V184" i="5"/>
  <c r="T184" i="5"/>
  <c r="R184" i="5"/>
  <c r="P184" i="5"/>
  <c r="N184" i="5"/>
  <c r="L184" i="5"/>
  <c r="J184" i="5"/>
  <c r="X183" i="5"/>
  <c r="V183" i="5"/>
  <c r="T183" i="5"/>
  <c r="R183" i="5"/>
  <c r="P183" i="5"/>
  <c r="N183" i="5"/>
  <c r="L183" i="5"/>
  <c r="J183" i="5"/>
  <c r="X182" i="5"/>
  <c r="V182" i="5"/>
  <c r="T182" i="5"/>
  <c r="R182" i="5"/>
  <c r="J182" i="5"/>
  <c r="X181" i="5"/>
  <c r="V181" i="5"/>
  <c r="T181" i="5"/>
  <c r="R181" i="5"/>
  <c r="J181" i="5"/>
  <c r="X180" i="5"/>
  <c r="V180" i="5"/>
  <c r="T180" i="5"/>
  <c r="R180" i="5"/>
  <c r="X177" i="5"/>
  <c r="V177" i="5"/>
  <c r="T177" i="5"/>
  <c r="R177" i="5"/>
  <c r="J177" i="5"/>
  <c r="X176" i="5"/>
  <c r="V176" i="5"/>
  <c r="T176" i="5"/>
  <c r="R176" i="5"/>
  <c r="X174" i="5"/>
  <c r="V174" i="5"/>
  <c r="T174" i="5"/>
  <c r="R174" i="5"/>
  <c r="P174" i="5"/>
  <c r="N174" i="5"/>
  <c r="L174" i="5"/>
  <c r="J174" i="5"/>
  <c r="X173" i="5"/>
  <c r="V173" i="5"/>
  <c r="T173" i="5"/>
  <c r="R173" i="5"/>
  <c r="P173" i="5"/>
  <c r="N173" i="5"/>
  <c r="X172" i="5"/>
  <c r="V172" i="5"/>
  <c r="T172" i="5"/>
  <c r="R172" i="5"/>
  <c r="P172" i="5"/>
  <c r="N172" i="5"/>
  <c r="X171" i="5"/>
  <c r="V171" i="5"/>
  <c r="T171" i="5"/>
  <c r="R171" i="5"/>
  <c r="P171" i="5"/>
  <c r="N171" i="5"/>
  <c r="X170" i="5"/>
  <c r="V170" i="5"/>
  <c r="T170" i="5"/>
  <c r="R170" i="5"/>
  <c r="P170" i="5"/>
  <c r="N170" i="5"/>
  <c r="X167" i="5"/>
  <c r="V167" i="5"/>
  <c r="T167" i="5"/>
  <c r="R167" i="5"/>
  <c r="J167" i="5"/>
  <c r="X166" i="5"/>
  <c r="V166" i="5"/>
  <c r="T166" i="5"/>
  <c r="R166" i="5"/>
  <c r="X163" i="5"/>
  <c r="V163" i="5"/>
  <c r="T163" i="5"/>
  <c r="R163" i="5"/>
  <c r="P163" i="5"/>
  <c r="N163" i="5"/>
  <c r="L163" i="5"/>
  <c r="J163" i="5"/>
  <c r="X162" i="5"/>
  <c r="V162" i="5"/>
  <c r="T162" i="5"/>
  <c r="R162" i="5"/>
  <c r="P162" i="5"/>
  <c r="N162" i="5"/>
  <c r="L162" i="5"/>
  <c r="J162" i="5"/>
  <c r="X161" i="5"/>
  <c r="V161" i="5"/>
  <c r="T161" i="5"/>
  <c r="R161" i="5"/>
  <c r="X160" i="5"/>
  <c r="V160" i="5"/>
  <c r="T160" i="5"/>
  <c r="R160" i="5"/>
  <c r="P160" i="5"/>
  <c r="N160" i="5"/>
  <c r="L160" i="5"/>
  <c r="J160" i="5"/>
  <c r="X159" i="5"/>
  <c r="V159" i="5"/>
  <c r="T159" i="5"/>
  <c r="R159" i="5"/>
  <c r="P159" i="5"/>
  <c r="N159" i="5"/>
  <c r="X158" i="5"/>
  <c r="V158" i="5"/>
  <c r="T158" i="5"/>
  <c r="R158" i="5"/>
  <c r="P158" i="5"/>
  <c r="N158" i="5"/>
  <c r="L158" i="5"/>
  <c r="J158" i="5"/>
  <c r="X157" i="5"/>
  <c r="V157" i="5"/>
  <c r="T157" i="5"/>
  <c r="R157" i="5"/>
  <c r="P157" i="5"/>
  <c r="N157" i="5"/>
  <c r="X156" i="5"/>
  <c r="V156" i="5"/>
  <c r="T156" i="5"/>
  <c r="R156" i="5"/>
  <c r="P156" i="5"/>
  <c r="N156" i="5"/>
  <c r="X153" i="5"/>
  <c r="V153" i="5"/>
  <c r="T153" i="5"/>
  <c r="R153" i="5"/>
  <c r="P153" i="5"/>
  <c r="N153" i="5"/>
  <c r="L153" i="5"/>
  <c r="J153" i="5"/>
  <c r="X152" i="5"/>
  <c r="V152" i="5"/>
  <c r="T152" i="5"/>
  <c r="R152" i="5"/>
  <c r="P152" i="5"/>
  <c r="N152" i="5"/>
  <c r="L152" i="5"/>
  <c r="J152" i="5"/>
  <c r="X151" i="5"/>
  <c r="V151" i="5"/>
  <c r="T151" i="5"/>
  <c r="R151" i="5"/>
  <c r="P151" i="5"/>
  <c r="N151" i="5"/>
  <c r="X149" i="5"/>
  <c r="V149" i="5"/>
  <c r="T149" i="5"/>
  <c r="R149" i="5"/>
  <c r="X148" i="5"/>
  <c r="V148" i="5"/>
  <c r="T148" i="5"/>
  <c r="R148" i="5"/>
  <c r="P148" i="5"/>
  <c r="N148" i="5"/>
  <c r="X147" i="5"/>
  <c r="V147" i="5"/>
  <c r="T147" i="5"/>
  <c r="R147" i="5"/>
  <c r="P147" i="5"/>
  <c r="N147" i="5"/>
  <c r="X146" i="5"/>
  <c r="V146" i="5"/>
  <c r="T146" i="5"/>
  <c r="R146" i="5"/>
  <c r="P146" i="5"/>
  <c r="N146" i="5"/>
  <c r="L146" i="5"/>
  <c r="J146" i="5"/>
  <c r="X145" i="5"/>
  <c r="V145" i="5"/>
  <c r="T145" i="5"/>
  <c r="R145" i="5"/>
  <c r="P145" i="5"/>
  <c r="N145" i="5"/>
  <c r="X144" i="5"/>
  <c r="V144" i="5"/>
  <c r="T144" i="5"/>
  <c r="R144" i="5"/>
  <c r="P144" i="5"/>
  <c r="N144" i="5"/>
  <c r="X142" i="5"/>
  <c r="V142" i="5"/>
  <c r="T142" i="5"/>
  <c r="R142" i="5"/>
  <c r="P142" i="5"/>
  <c r="N142" i="5"/>
  <c r="X141" i="5"/>
  <c r="V141" i="5"/>
  <c r="T141" i="5"/>
  <c r="R141" i="5"/>
  <c r="P141" i="5"/>
  <c r="N141" i="5"/>
  <c r="X139" i="5"/>
  <c r="V139" i="5"/>
  <c r="T139" i="5"/>
  <c r="R139" i="5"/>
  <c r="P139" i="5"/>
  <c r="N139" i="5"/>
  <c r="L139" i="5"/>
  <c r="J139" i="5"/>
  <c r="X138" i="5"/>
  <c r="V138" i="5"/>
  <c r="T138" i="5"/>
  <c r="R138" i="5"/>
  <c r="P138" i="5"/>
  <c r="N138" i="5"/>
  <c r="X136" i="5"/>
  <c r="V136" i="5"/>
  <c r="T136" i="5"/>
  <c r="R136" i="5"/>
  <c r="P136" i="5"/>
  <c r="N136" i="5"/>
  <c r="L136" i="5"/>
  <c r="J136" i="5"/>
  <c r="X135" i="5"/>
  <c r="V135" i="5"/>
  <c r="T135" i="5"/>
  <c r="R135" i="5"/>
  <c r="P135" i="5"/>
  <c r="N135" i="5"/>
  <c r="L135" i="5"/>
  <c r="J135" i="5"/>
  <c r="X134" i="5"/>
  <c r="V134" i="5"/>
  <c r="T134" i="5"/>
  <c r="R134" i="5"/>
  <c r="P134" i="5"/>
  <c r="N134" i="5"/>
  <c r="X133" i="5"/>
  <c r="V133" i="5"/>
  <c r="T133" i="5"/>
  <c r="R133" i="5"/>
  <c r="X132" i="5"/>
  <c r="V132" i="5"/>
  <c r="T132" i="5"/>
  <c r="R132" i="5"/>
  <c r="X130" i="5"/>
  <c r="V130" i="5"/>
  <c r="T130" i="5"/>
  <c r="R130" i="5"/>
  <c r="P130" i="5"/>
  <c r="N130" i="5"/>
  <c r="X129" i="5"/>
  <c r="V129" i="5"/>
  <c r="T129" i="5"/>
  <c r="R129" i="5"/>
  <c r="P129" i="5"/>
  <c r="N129" i="5"/>
  <c r="X128" i="5"/>
  <c r="V128" i="5"/>
  <c r="T128" i="5"/>
  <c r="R128" i="5"/>
  <c r="P128" i="5"/>
  <c r="N128" i="5"/>
  <c r="L128" i="5"/>
  <c r="J128" i="5"/>
  <c r="X127" i="5"/>
  <c r="V127" i="5"/>
  <c r="T127" i="5"/>
  <c r="R127" i="5"/>
  <c r="P127" i="5"/>
  <c r="N127" i="5"/>
  <c r="X126" i="5"/>
  <c r="V126" i="5"/>
  <c r="T126" i="5"/>
  <c r="R126" i="5"/>
  <c r="P126" i="5"/>
  <c r="N126" i="5"/>
  <c r="X125" i="5"/>
  <c r="V125" i="5"/>
  <c r="T125" i="5"/>
  <c r="R125" i="5"/>
  <c r="P125" i="5"/>
  <c r="N125" i="5"/>
  <c r="X124" i="5"/>
  <c r="V124" i="5"/>
  <c r="T124" i="5"/>
  <c r="R124" i="5"/>
  <c r="P124" i="5"/>
  <c r="N124" i="5"/>
  <c r="X123" i="5"/>
  <c r="V123" i="5"/>
  <c r="T123" i="5"/>
  <c r="R123" i="5"/>
  <c r="P123" i="5"/>
  <c r="N123" i="5"/>
  <c r="X122" i="5"/>
  <c r="V122" i="5"/>
  <c r="T122" i="5"/>
  <c r="R122" i="5"/>
  <c r="P122" i="5"/>
  <c r="N122" i="5"/>
  <c r="X121" i="5"/>
  <c r="V121" i="5"/>
  <c r="T121" i="5"/>
  <c r="R121" i="5"/>
  <c r="X119" i="5"/>
  <c r="V119" i="5"/>
  <c r="T119" i="5"/>
  <c r="R119" i="5"/>
  <c r="P119" i="5"/>
  <c r="N119" i="5"/>
  <c r="X118" i="5"/>
  <c r="V118" i="5"/>
  <c r="T118" i="5"/>
  <c r="R118" i="5"/>
  <c r="P118" i="5"/>
  <c r="N118" i="5"/>
  <c r="X116" i="5"/>
  <c r="V116" i="5"/>
  <c r="T116" i="5"/>
  <c r="R116" i="5"/>
  <c r="P116" i="5"/>
  <c r="N116" i="5"/>
  <c r="L116" i="5"/>
  <c r="J116" i="5"/>
  <c r="X115" i="5"/>
  <c r="V115" i="5"/>
  <c r="T115" i="5"/>
  <c r="R115" i="5"/>
  <c r="P115" i="5"/>
  <c r="N115" i="5"/>
  <c r="X114" i="5"/>
  <c r="V114" i="5"/>
  <c r="T114" i="5"/>
  <c r="R114" i="5"/>
  <c r="P114" i="5"/>
  <c r="N114" i="5"/>
  <c r="X113" i="5"/>
  <c r="V113" i="5"/>
  <c r="T113" i="5"/>
  <c r="R113" i="5"/>
  <c r="P113" i="5"/>
  <c r="N113" i="5"/>
  <c r="X112" i="5"/>
  <c r="V112" i="5"/>
  <c r="T112" i="5"/>
  <c r="R112" i="5"/>
  <c r="P112" i="5"/>
  <c r="N112" i="5"/>
  <c r="X111" i="5"/>
  <c r="V111" i="5"/>
  <c r="T111" i="5"/>
  <c r="R111" i="5"/>
  <c r="P111" i="5"/>
  <c r="N111" i="5"/>
  <c r="X110" i="5"/>
  <c r="V110" i="5"/>
  <c r="T110" i="5"/>
  <c r="R110" i="5"/>
  <c r="P110" i="5"/>
  <c r="N110" i="5"/>
  <c r="X108" i="5"/>
  <c r="V108" i="5"/>
  <c r="T108" i="5"/>
  <c r="R108" i="5"/>
  <c r="P108" i="5"/>
  <c r="N108" i="5"/>
  <c r="L108" i="5"/>
  <c r="J108" i="5"/>
  <c r="X107" i="5"/>
  <c r="V107" i="5"/>
  <c r="T107" i="5"/>
  <c r="R107" i="5"/>
  <c r="X106" i="5"/>
  <c r="V106" i="5"/>
  <c r="T106" i="5"/>
  <c r="R106" i="5"/>
  <c r="P106" i="5"/>
  <c r="N106" i="5"/>
  <c r="X105" i="5"/>
  <c r="V105" i="5"/>
  <c r="T105" i="5"/>
  <c r="R105" i="5"/>
  <c r="P105" i="5"/>
  <c r="N105" i="5"/>
  <c r="X103" i="5"/>
  <c r="V103" i="5"/>
  <c r="T103" i="5"/>
  <c r="R103" i="5"/>
  <c r="P103" i="5"/>
  <c r="N103" i="5"/>
  <c r="L103" i="5"/>
  <c r="J103" i="5"/>
  <c r="X102" i="5"/>
  <c r="V102" i="5"/>
  <c r="T102" i="5"/>
  <c r="R102" i="5"/>
  <c r="P102" i="5"/>
  <c r="N102" i="5"/>
  <c r="L102" i="5"/>
  <c r="J102" i="5"/>
  <c r="X101" i="5"/>
  <c r="V101" i="5"/>
  <c r="T101" i="5"/>
  <c r="R101" i="5"/>
  <c r="P101" i="5"/>
  <c r="N101" i="5"/>
  <c r="X100" i="5"/>
  <c r="V100" i="5"/>
  <c r="T100" i="5"/>
  <c r="R100" i="5"/>
  <c r="P100" i="5"/>
  <c r="N100" i="5"/>
  <c r="L100" i="5"/>
  <c r="J100" i="5"/>
  <c r="X99" i="5"/>
  <c r="V99" i="5"/>
  <c r="T99" i="5"/>
  <c r="R99" i="5"/>
  <c r="P99" i="5"/>
  <c r="N99" i="5"/>
  <c r="X98" i="5"/>
  <c r="V98" i="5"/>
  <c r="T98" i="5"/>
  <c r="R98" i="5"/>
  <c r="P98" i="5"/>
  <c r="N98" i="5"/>
  <c r="L98" i="5"/>
  <c r="J98" i="5"/>
  <c r="X97" i="5"/>
  <c r="V97" i="5"/>
  <c r="T97" i="5"/>
  <c r="R97" i="5"/>
  <c r="P97" i="5"/>
  <c r="N97" i="5"/>
  <c r="X96" i="5"/>
  <c r="V96" i="5"/>
  <c r="T96" i="5"/>
  <c r="R96" i="5"/>
  <c r="P96" i="5"/>
  <c r="N96" i="5"/>
  <c r="X95" i="5"/>
  <c r="V95" i="5"/>
  <c r="T95" i="5"/>
  <c r="R95" i="5"/>
  <c r="P95" i="5"/>
  <c r="N95" i="5"/>
  <c r="X93" i="5"/>
  <c r="V93" i="5"/>
  <c r="T93" i="5"/>
  <c r="R93" i="5"/>
  <c r="P93" i="5"/>
  <c r="N93" i="5"/>
  <c r="X91" i="5"/>
  <c r="V91" i="5"/>
  <c r="T91" i="5"/>
  <c r="R91" i="5"/>
  <c r="P91" i="5"/>
  <c r="N91" i="5"/>
  <c r="L91" i="5"/>
  <c r="J91" i="5"/>
  <c r="X90" i="5"/>
  <c r="V90" i="5"/>
  <c r="T90" i="5"/>
  <c r="R90" i="5"/>
  <c r="P90" i="5"/>
  <c r="N90" i="5"/>
  <c r="X89" i="5"/>
  <c r="V89" i="5"/>
  <c r="T89" i="5"/>
  <c r="R89" i="5"/>
  <c r="P89" i="5"/>
  <c r="N89" i="5"/>
  <c r="X88" i="5"/>
  <c r="V88" i="5"/>
  <c r="T88" i="5"/>
  <c r="R88" i="5"/>
  <c r="P88" i="5"/>
  <c r="N88" i="5"/>
  <c r="X87" i="5"/>
  <c r="V87" i="5"/>
  <c r="T87" i="5"/>
  <c r="R87" i="5"/>
  <c r="P87" i="5"/>
  <c r="N87" i="5"/>
  <c r="X86" i="5"/>
  <c r="V86" i="5"/>
  <c r="T86" i="5"/>
  <c r="R86" i="5"/>
  <c r="P86" i="5"/>
  <c r="N86" i="5"/>
  <c r="X84" i="5"/>
  <c r="V84" i="5"/>
  <c r="T84" i="5"/>
  <c r="R84" i="5"/>
  <c r="P84" i="5"/>
  <c r="N84" i="5"/>
  <c r="L84" i="5"/>
  <c r="J84" i="5"/>
  <c r="X83" i="5"/>
  <c r="V83" i="5"/>
  <c r="T83" i="5"/>
  <c r="R83" i="5"/>
  <c r="P83" i="5"/>
  <c r="N83" i="5"/>
  <c r="X82" i="5"/>
  <c r="V82" i="5"/>
  <c r="T82" i="5"/>
  <c r="R82" i="5"/>
  <c r="P82" i="5"/>
  <c r="N82" i="5"/>
  <c r="X81" i="5"/>
  <c r="V81" i="5"/>
  <c r="T81" i="5"/>
  <c r="R81" i="5"/>
  <c r="P81" i="5"/>
  <c r="N81" i="5"/>
  <c r="X80" i="5"/>
  <c r="V80" i="5"/>
  <c r="T80" i="5"/>
  <c r="R80" i="5"/>
  <c r="P80" i="5"/>
  <c r="N80" i="5"/>
  <c r="X77" i="5"/>
  <c r="V77" i="5"/>
  <c r="T77" i="5"/>
  <c r="R77" i="5"/>
  <c r="P77" i="5"/>
  <c r="N77" i="5"/>
  <c r="L77" i="5"/>
  <c r="J77" i="5"/>
  <c r="X76" i="5"/>
  <c r="V76" i="5"/>
  <c r="T76" i="5"/>
  <c r="R76" i="5"/>
  <c r="P76" i="5"/>
  <c r="N76" i="5"/>
  <c r="X75" i="5"/>
  <c r="V75" i="5"/>
  <c r="T75" i="5"/>
  <c r="R75" i="5"/>
  <c r="P75" i="5"/>
  <c r="N75" i="5"/>
  <c r="X73" i="5"/>
  <c r="V73" i="5"/>
  <c r="T73" i="5"/>
  <c r="R73" i="5"/>
  <c r="P73" i="5"/>
  <c r="N73" i="5"/>
  <c r="X72" i="5"/>
  <c r="V72" i="5"/>
  <c r="T72" i="5"/>
  <c r="R72" i="5"/>
  <c r="P72" i="5"/>
  <c r="N72" i="5"/>
  <c r="X71" i="5"/>
  <c r="V71" i="5"/>
  <c r="T71" i="5"/>
  <c r="R71" i="5"/>
  <c r="P71" i="5"/>
  <c r="N71" i="5"/>
  <c r="L71" i="5"/>
  <c r="J71" i="5"/>
  <c r="X70" i="5"/>
  <c r="V70" i="5"/>
  <c r="T70" i="5"/>
  <c r="R70" i="5"/>
  <c r="P70" i="5"/>
  <c r="N70" i="5"/>
  <c r="L70" i="5"/>
  <c r="J70" i="5"/>
  <c r="X69" i="5"/>
  <c r="V69" i="5"/>
  <c r="T69" i="5"/>
  <c r="R69" i="5"/>
  <c r="P69" i="5"/>
  <c r="N69" i="5"/>
  <c r="X68" i="5"/>
  <c r="V68" i="5"/>
  <c r="T68" i="5"/>
  <c r="R68" i="5"/>
  <c r="P68" i="5"/>
  <c r="N68" i="5"/>
  <c r="X67" i="5"/>
  <c r="V67" i="5"/>
  <c r="T67" i="5"/>
  <c r="R67" i="5"/>
  <c r="P67" i="5"/>
  <c r="N67" i="5"/>
  <c r="X65" i="5"/>
  <c r="V65" i="5"/>
  <c r="T65" i="5"/>
  <c r="R65" i="5"/>
  <c r="P65" i="5"/>
  <c r="N65" i="5"/>
  <c r="L65" i="5"/>
  <c r="J65" i="5"/>
  <c r="X64" i="5"/>
  <c r="V64" i="5"/>
  <c r="T64" i="5"/>
  <c r="R64" i="5"/>
  <c r="P64" i="5"/>
  <c r="N64" i="5"/>
  <c r="X63" i="5"/>
  <c r="V63" i="5"/>
  <c r="T63" i="5"/>
  <c r="R63" i="5"/>
  <c r="P63" i="5"/>
  <c r="N63" i="5"/>
  <c r="X62" i="5"/>
  <c r="V62" i="5"/>
  <c r="T62" i="5"/>
  <c r="R62" i="5"/>
  <c r="P62" i="5"/>
  <c r="N62" i="5"/>
  <c r="X61" i="5"/>
  <c r="V61" i="5"/>
  <c r="T61" i="5"/>
  <c r="R61" i="5"/>
  <c r="P61" i="5"/>
  <c r="N61" i="5"/>
  <c r="X60" i="5"/>
  <c r="V60" i="5"/>
  <c r="T60" i="5"/>
  <c r="R60" i="5"/>
  <c r="P60" i="5"/>
  <c r="N60" i="5"/>
  <c r="X59" i="5"/>
  <c r="V59" i="5"/>
  <c r="T59" i="5"/>
  <c r="R59" i="5"/>
  <c r="P59" i="5"/>
  <c r="N59" i="5"/>
  <c r="X58" i="5"/>
  <c r="V58" i="5"/>
  <c r="T58" i="5"/>
  <c r="R58" i="5"/>
  <c r="P58" i="5"/>
  <c r="N58" i="5"/>
  <c r="X57" i="5"/>
  <c r="V57" i="5"/>
  <c r="T57" i="5"/>
  <c r="R57" i="5"/>
  <c r="P57" i="5"/>
  <c r="N57" i="5"/>
  <c r="X55" i="5"/>
  <c r="V55" i="5"/>
  <c r="T55" i="5"/>
  <c r="R55" i="5"/>
  <c r="P55" i="5"/>
  <c r="N55" i="5"/>
  <c r="L55" i="5"/>
  <c r="J55" i="5"/>
  <c r="X54" i="5"/>
  <c r="V54" i="5"/>
  <c r="T54" i="5"/>
  <c r="R54" i="5"/>
  <c r="P54" i="5"/>
  <c r="N54" i="5"/>
  <c r="X53" i="5"/>
  <c r="V53" i="5"/>
  <c r="T53" i="5"/>
  <c r="R53" i="5"/>
  <c r="P53" i="5"/>
  <c r="N53" i="5"/>
  <c r="X52" i="5"/>
  <c r="V52" i="5"/>
  <c r="T52" i="5"/>
  <c r="R52" i="5"/>
  <c r="P52" i="5"/>
  <c r="N52" i="5"/>
  <c r="X51" i="5"/>
  <c r="V51" i="5"/>
  <c r="T51" i="5"/>
  <c r="R51" i="5"/>
  <c r="P51" i="5"/>
  <c r="N51" i="5"/>
  <c r="X50" i="5"/>
  <c r="V50" i="5"/>
  <c r="T50" i="5"/>
  <c r="R50" i="5"/>
  <c r="P50" i="5"/>
  <c r="N50" i="5"/>
  <c r="X49" i="5"/>
  <c r="V49" i="5"/>
  <c r="T49" i="5"/>
  <c r="R49" i="5"/>
  <c r="P49" i="5"/>
  <c r="N49" i="5"/>
  <c r="L49" i="5"/>
  <c r="J49" i="5"/>
  <c r="X48" i="5"/>
  <c r="V48" i="5"/>
  <c r="T48" i="5"/>
  <c r="R48" i="5"/>
  <c r="P48" i="5"/>
  <c r="N48" i="5"/>
  <c r="X47" i="5"/>
  <c r="V47" i="5"/>
  <c r="T47" i="5"/>
  <c r="R47" i="5"/>
  <c r="P47" i="5"/>
  <c r="N47" i="5"/>
  <c r="X46" i="5"/>
  <c r="V46" i="5"/>
  <c r="T46" i="5"/>
  <c r="R46" i="5"/>
  <c r="P46" i="5"/>
  <c r="N46" i="5"/>
  <c r="X45" i="5"/>
  <c r="V45" i="5"/>
  <c r="T45" i="5"/>
  <c r="R45" i="5"/>
  <c r="P45" i="5"/>
  <c r="N45" i="5"/>
  <c r="X44" i="5"/>
  <c r="V44" i="5"/>
  <c r="T44" i="5"/>
  <c r="R44" i="5"/>
  <c r="P44" i="5"/>
  <c r="N44" i="5"/>
  <c r="X40" i="5"/>
  <c r="V40" i="5"/>
  <c r="T40" i="5"/>
  <c r="R40" i="5"/>
  <c r="X39" i="5"/>
  <c r="V39" i="5"/>
  <c r="T39" i="5"/>
  <c r="R39" i="5"/>
  <c r="P39" i="5"/>
  <c r="N39" i="5"/>
  <c r="X38" i="5"/>
  <c r="V38" i="5"/>
  <c r="T38" i="5"/>
  <c r="R38" i="5"/>
  <c r="P38" i="5"/>
  <c r="N38" i="5"/>
  <c r="L38" i="5"/>
  <c r="J38" i="5"/>
  <c r="X37" i="5"/>
  <c r="V37" i="5"/>
  <c r="T37" i="5"/>
  <c r="R37" i="5"/>
  <c r="P37" i="5"/>
  <c r="N37" i="5"/>
  <c r="X36" i="5"/>
  <c r="V36" i="5"/>
  <c r="T36" i="5"/>
  <c r="R36" i="5"/>
  <c r="P36" i="5"/>
  <c r="N36" i="5"/>
  <c r="X35" i="5"/>
  <c r="V35" i="5"/>
  <c r="T35" i="5"/>
  <c r="R35" i="5"/>
  <c r="P35" i="5"/>
  <c r="N35" i="5"/>
  <c r="X34" i="5"/>
  <c r="V34" i="5"/>
  <c r="T34" i="5"/>
  <c r="R34" i="5"/>
  <c r="P34" i="5"/>
  <c r="N34" i="5"/>
  <c r="X32" i="5"/>
  <c r="V32" i="5"/>
  <c r="T32" i="5"/>
  <c r="R32" i="5"/>
  <c r="P32" i="5"/>
  <c r="N32" i="5"/>
  <c r="X31" i="5"/>
  <c r="V31" i="5"/>
  <c r="T31" i="5"/>
  <c r="R31" i="5"/>
  <c r="P31" i="5"/>
  <c r="N31" i="5"/>
  <c r="L31" i="5"/>
  <c r="J31" i="5"/>
  <c r="X30" i="5"/>
  <c r="V30" i="5"/>
  <c r="T30" i="5"/>
  <c r="R30" i="5"/>
  <c r="P30" i="5"/>
  <c r="N30" i="5"/>
  <c r="X29" i="5"/>
  <c r="V29" i="5"/>
  <c r="T29" i="5"/>
  <c r="R29" i="5"/>
  <c r="P29" i="5"/>
  <c r="N29" i="5"/>
  <c r="X28" i="5"/>
  <c r="V28" i="5"/>
  <c r="T28" i="5"/>
  <c r="R28" i="5"/>
  <c r="P28" i="5"/>
  <c r="N28" i="5"/>
  <c r="X27" i="5"/>
  <c r="V27" i="5"/>
  <c r="T27" i="5"/>
  <c r="R27" i="5"/>
  <c r="P27" i="5"/>
  <c r="N27" i="5"/>
  <c r="X26" i="5"/>
  <c r="V26" i="5"/>
  <c r="T26" i="5"/>
  <c r="R26" i="5"/>
  <c r="P26" i="5"/>
  <c r="N26" i="5"/>
  <c r="X24" i="5"/>
  <c r="V24" i="5"/>
  <c r="T24" i="5"/>
  <c r="R24" i="5"/>
  <c r="P24" i="5"/>
  <c r="N24" i="5"/>
  <c r="L24" i="5"/>
  <c r="J24" i="5"/>
  <c r="X23" i="5"/>
  <c r="V23" i="5"/>
  <c r="T23" i="5"/>
  <c r="R23" i="5"/>
  <c r="P23" i="5"/>
  <c r="N23" i="5"/>
  <c r="X22" i="5"/>
  <c r="V22" i="5"/>
  <c r="T22" i="5"/>
  <c r="R22" i="5"/>
  <c r="P22" i="5"/>
  <c r="N22" i="5"/>
  <c r="X20" i="5"/>
  <c r="V20" i="5"/>
  <c r="T20" i="5"/>
  <c r="R20" i="5"/>
  <c r="P20" i="5"/>
  <c r="N20" i="5"/>
  <c r="X17" i="5"/>
  <c r="V17" i="5"/>
  <c r="T17" i="5"/>
  <c r="R17" i="5"/>
  <c r="P17" i="5"/>
  <c r="N17" i="5"/>
  <c r="L17" i="5"/>
  <c r="J17" i="5"/>
  <c r="X16" i="5"/>
  <c r="V16" i="5"/>
  <c r="T16" i="5"/>
  <c r="R16" i="5"/>
  <c r="P16" i="5"/>
  <c r="N16" i="5"/>
  <c r="L16" i="5"/>
  <c r="J16" i="5"/>
  <c r="X15" i="5"/>
  <c r="V15" i="5"/>
  <c r="T15" i="5"/>
  <c r="R15" i="5"/>
  <c r="P15" i="5"/>
  <c r="N15" i="5"/>
  <c r="L15" i="5"/>
  <c r="J15" i="5"/>
  <c r="X14" i="5"/>
  <c r="V14" i="5"/>
  <c r="T14" i="5"/>
  <c r="R14" i="5"/>
  <c r="P14" i="5"/>
  <c r="N14" i="5"/>
  <c r="X13" i="5"/>
  <c r="V13" i="5"/>
  <c r="T13" i="5"/>
  <c r="R13" i="5"/>
  <c r="X12" i="5"/>
  <c r="V12" i="5"/>
  <c r="T12" i="5"/>
  <c r="R12" i="5"/>
  <c r="P12" i="5"/>
  <c r="N12" i="5"/>
  <c r="X11" i="5"/>
  <c r="V11" i="5"/>
  <c r="T11" i="5"/>
  <c r="R11" i="5"/>
  <c r="P11" i="5"/>
  <c r="N11" i="5"/>
  <c r="X10" i="5"/>
  <c r="V10" i="5"/>
  <c r="T10" i="5"/>
  <c r="R10" i="5"/>
  <c r="P10" i="5"/>
  <c r="N10" i="5"/>
  <c r="X9" i="5"/>
  <c r="V9" i="5"/>
  <c r="T9" i="5"/>
  <c r="R9" i="5"/>
  <c r="P9" i="5"/>
  <c r="N9" i="5"/>
  <c r="X8" i="5"/>
  <c r="V8" i="5"/>
  <c r="T8" i="5"/>
  <c r="R8" i="5"/>
  <c r="P8" i="5"/>
  <c r="N8" i="5"/>
  <c r="X6" i="5"/>
  <c r="V6" i="5"/>
  <c r="T6" i="5"/>
  <c r="R6" i="5"/>
  <c r="P6" i="5"/>
  <c r="N6" i="5"/>
  <c r="X5" i="5"/>
  <c r="V5" i="5"/>
  <c r="T5" i="5"/>
  <c r="R5" i="5"/>
  <c r="P5" i="5"/>
  <c r="N5" i="5"/>
  <c r="G70" i="4"/>
  <c r="G69" i="4"/>
  <c r="G65" i="4"/>
  <c r="G55" i="4"/>
  <c r="G54" i="4"/>
  <c r="G53" i="4"/>
  <c r="G52" i="4"/>
  <c r="G49" i="4"/>
  <c r="G43" i="4"/>
  <c r="G38" i="4"/>
  <c r="G34" i="4"/>
  <c r="G28" i="4"/>
  <c r="G27" i="4"/>
  <c r="G16" i="4"/>
  <c r="G15" i="4"/>
  <c r="G10" i="4"/>
  <c r="G9" i="4"/>
  <c r="N649" i="3"/>
  <c r="B13" i="2"/>
  <c r="B17" i="2" s="1"/>
  <c r="B21" i="2" s="1"/>
  <c r="D45" i="1"/>
  <c r="D32" i="1"/>
  <c r="D26" i="1"/>
  <c r="D20" i="1"/>
  <c r="D9" i="1"/>
  <c r="D48" i="1" l="1"/>
</calcChain>
</file>

<file path=xl/sharedStrings.xml><?xml version="1.0" encoding="utf-8"?>
<sst xmlns="http://schemas.openxmlformats.org/spreadsheetml/2006/main" count="2939" uniqueCount="1053">
  <si>
    <t>Fund Balance Sheet</t>
  </si>
  <si>
    <t>General Fund</t>
  </si>
  <si>
    <t xml:space="preserve">Savings </t>
  </si>
  <si>
    <t>Checking</t>
  </si>
  <si>
    <t>Capital Reserve</t>
  </si>
  <si>
    <t>Total Funds</t>
  </si>
  <si>
    <t>Grant Match Reserve</t>
  </si>
  <si>
    <t>Reserve for Payroll/Operating</t>
  </si>
  <si>
    <t>Reserve for Sick/Vac</t>
  </si>
  <si>
    <t>Reserve for Water Systems</t>
  </si>
  <si>
    <t>Reserve for Tabor</t>
  </si>
  <si>
    <t>Reserve for Wildland Fire Reimb</t>
  </si>
  <si>
    <t>Total Reserve</t>
  </si>
  <si>
    <t>Account Receivable</t>
  </si>
  <si>
    <t>Accounts Receivable Inspection</t>
  </si>
  <si>
    <t>Accounts Receivable Wildland</t>
  </si>
  <si>
    <t>Total Accounts Receivable</t>
  </si>
  <si>
    <t>Other Current Assets</t>
  </si>
  <si>
    <t>Prepaid Deposit</t>
  </si>
  <si>
    <t>Undeposited Funds</t>
  </si>
  <si>
    <t>Total Other Current Assets</t>
  </si>
  <si>
    <t>Paid not Expensed</t>
  </si>
  <si>
    <t>Expensed Not Paid</t>
  </si>
  <si>
    <t>Accounts Payable</t>
  </si>
  <si>
    <t>Citibank Visa</t>
  </si>
  <si>
    <t>Payroll Taxes</t>
  </si>
  <si>
    <t>Pension and Disability</t>
  </si>
  <si>
    <t>Aflac</t>
  </si>
  <si>
    <t>Total</t>
  </si>
  <si>
    <t>Total Unreserved Funds</t>
  </si>
  <si>
    <t>UNRESERVED FUND BAL</t>
  </si>
  <si>
    <t>on quickbooks bal sheet</t>
  </si>
  <si>
    <t>OPENING BAL EQUITY</t>
  </si>
  <si>
    <t>RETAINED EARINGS</t>
  </si>
  <si>
    <t>NET INCOME</t>
  </si>
  <si>
    <t>ADJUSTED UNRESERVED</t>
  </si>
  <si>
    <t>TOTAL UNRESERVED</t>
  </si>
  <si>
    <t>Fund Bal Sheet Unreserved</t>
  </si>
  <si>
    <t>difference</t>
  </si>
  <si>
    <t>Visa New Citicard</t>
  </si>
  <si>
    <t>Type</t>
  </si>
  <si>
    <t>Date</t>
  </si>
  <si>
    <t>Num</t>
  </si>
  <si>
    <t>Name</t>
  </si>
  <si>
    <t>Memo</t>
  </si>
  <si>
    <t>Amount</t>
  </si>
  <si>
    <t>Jan - Dec 21</t>
  </si>
  <si>
    <t>Transfer</t>
  </si>
  <si>
    <t>Deposit</t>
  </si>
  <si>
    <t>Liability Check</t>
  </si>
  <si>
    <t>Bill Pmt -Check</t>
  </si>
  <si>
    <t>Check</t>
  </si>
  <si>
    <t>Paycheck</t>
  </si>
  <si>
    <t>General Journal</t>
  </si>
  <si>
    <t>ach</t>
  </si>
  <si>
    <t>Ach</t>
  </si>
  <si>
    <t>E-pay</t>
  </si>
  <si>
    <t>Lefthand</t>
  </si>
  <si>
    <t>MBRTB</t>
  </si>
  <si>
    <t>papal</t>
  </si>
  <si>
    <t>return</t>
  </si>
  <si>
    <t>Vac Payout</t>
  </si>
  <si>
    <t>void ck</t>
  </si>
  <si>
    <t>022621-1</t>
  </si>
  <si>
    <t>033121-1</t>
  </si>
  <si>
    <t>043021-1</t>
  </si>
  <si>
    <t>053121-1</t>
  </si>
  <si>
    <t>2021-06-1</t>
  </si>
  <si>
    <t>2021-07-1</t>
  </si>
  <si>
    <t>2021-08-1</t>
  </si>
  <si>
    <t>2021-09-1</t>
  </si>
  <si>
    <t>2021-10-1</t>
  </si>
  <si>
    <t>2021-11-1</t>
  </si>
  <si>
    <t>Cal Final-1</t>
  </si>
  <si>
    <t>DD013121-1</t>
  </si>
  <si>
    <t>022621-2</t>
  </si>
  <si>
    <t>033121-2</t>
  </si>
  <si>
    <t>043021-2</t>
  </si>
  <si>
    <t>053121-2</t>
  </si>
  <si>
    <t>2021-06-2</t>
  </si>
  <si>
    <t>2021-07-2</t>
  </si>
  <si>
    <t>2021-08-2</t>
  </si>
  <si>
    <t>2021-09-2</t>
  </si>
  <si>
    <t>2021-10-2</t>
  </si>
  <si>
    <t>2021-11-2</t>
  </si>
  <si>
    <t>Cal Final-2</t>
  </si>
  <si>
    <t>DD013121-2</t>
  </si>
  <si>
    <t>022621-3</t>
  </si>
  <si>
    <t>033121-3</t>
  </si>
  <si>
    <t>043021-3</t>
  </si>
  <si>
    <t>053121-3</t>
  </si>
  <si>
    <t>2021-06-3</t>
  </si>
  <si>
    <t>2021-07-3</t>
  </si>
  <si>
    <t>2021-08-3</t>
  </si>
  <si>
    <t>2021-09-3</t>
  </si>
  <si>
    <t>2021-10-3</t>
  </si>
  <si>
    <t>2021-11-3</t>
  </si>
  <si>
    <t>Cal Final-3</t>
  </si>
  <si>
    <t>DD013121-3</t>
  </si>
  <si>
    <t>022621-4</t>
  </si>
  <si>
    <t>033121-4</t>
  </si>
  <si>
    <t>043021-4</t>
  </si>
  <si>
    <t>053121-4</t>
  </si>
  <si>
    <t>2021-06-4</t>
  </si>
  <si>
    <t>2021-07-4</t>
  </si>
  <si>
    <t>2021-08-4</t>
  </si>
  <si>
    <t>2021-09-4</t>
  </si>
  <si>
    <t>2021-10-4</t>
  </si>
  <si>
    <t>2021-11-4</t>
  </si>
  <si>
    <t>DD013121-4</t>
  </si>
  <si>
    <t>022621-5</t>
  </si>
  <si>
    <t>033121-5</t>
  </si>
  <si>
    <t>043021-5</t>
  </si>
  <si>
    <t>053121-5</t>
  </si>
  <si>
    <t>2021-06-5</t>
  </si>
  <si>
    <t>2021-07-5</t>
  </si>
  <si>
    <t>2021-08-5</t>
  </si>
  <si>
    <t>2021-10-5</t>
  </si>
  <si>
    <t>2021-11-5</t>
  </si>
  <si>
    <t>DD013121-5</t>
  </si>
  <si>
    <t>022621-6</t>
  </si>
  <si>
    <t>033121-6</t>
  </si>
  <si>
    <t>043021-6</t>
  </si>
  <si>
    <t>053121-6</t>
  </si>
  <si>
    <t>2021-06-6</t>
  </si>
  <si>
    <t>2021-10-6</t>
  </si>
  <si>
    <t>2021-11-6</t>
  </si>
  <si>
    <t>DD013121-6</t>
  </si>
  <si>
    <t>old ck13806</t>
  </si>
  <si>
    <t>13975</t>
  </si>
  <si>
    <t>13976</t>
  </si>
  <si>
    <t>13977</t>
  </si>
  <si>
    <t>13978</t>
  </si>
  <si>
    <t>13979</t>
  </si>
  <si>
    <t>13980</t>
  </si>
  <si>
    <t>13981</t>
  </si>
  <si>
    <t>13982</t>
  </si>
  <si>
    <t>13983</t>
  </si>
  <si>
    <t>13984</t>
  </si>
  <si>
    <t>13985</t>
  </si>
  <si>
    <t>13986</t>
  </si>
  <si>
    <t>13987</t>
  </si>
  <si>
    <t>13988</t>
  </si>
  <si>
    <t>13989</t>
  </si>
  <si>
    <t>13990</t>
  </si>
  <si>
    <t>13991</t>
  </si>
  <si>
    <t>13992</t>
  </si>
  <si>
    <t>13993</t>
  </si>
  <si>
    <t>13994</t>
  </si>
  <si>
    <t>13995</t>
  </si>
  <si>
    <t>13996</t>
  </si>
  <si>
    <t>13997</t>
  </si>
  <si>
    <t>13998</t>
  </si>
  <si>
    <t>13999</t>
  </si>
  <si>
    <t>14000</t>
  </si>
  <si>
    <t>14001</t>
  </si>
  <si>
    <t>14002</t>
  </si>
  <si>
    <t>14003</t>
  </si>
  <si>
    <t>14004</t>
  </si>
  <si>
    <t>14005</t>
  </si>
  <si>
    <t>14006</t>
  </si>
  <si>
    <t>14007</t>
  </si>
  <si>
    <t>14008</t>
  </si>
  <si>
    <t>14009</t>
  </si>
  <si>
    <t>14010</t>
  </si>
  <si>
    <t>14011</t>
  </si>
  <si>
    <t>14012</t>
  </si>
  <si>
    <t>14013</t>
  </si>
  <si>
    <t>14014</t>
  </si>
  <si>
    <t>14015</t>
  </si>
  <si>
    <t>14016</t>
  </si>
  <si>
    <t>14017</t>
  </si>
  <si>
    <t>14018</t>
  </si>
  <si>
    <t>14019</t>
  </si>
  <si>
    <t>14020</t>
  </si>
  <si>
    <t>14021</t>
  </si>
  <si>
    <t>14022</t>
  </si>
  <si>
    <t>14023</t>
  </si>
  <si>
    <t>14024</t>
  </si>
  <si>
    <t>14025</t>
  </si>
  <si>
    <t>14026</t>
  </si>
  <si>
    <t>14027</t>
  </si>
  <si>
    <t>14028</t>
  </si>
  <si>
    <t>14029</t>
  </si>
  <si>
    <t>14030</t>
  </si>
  <si>
    <t>14031</t>
  </si>
  <si>
    <t>14032</t>
  </si>
  <si>
    <t>14033</t>
  </si>
  <si>
    <t>14034</t>
  </si>
  <si>
    <t>14035</t>
  </si>
  <si>
    <t>14036</t>
  </si>
  <si>
    <t>14037</t>
  </si>
  <si>
    <t>14038</t>
  </si>
  <si>
    <t>14039</t>
  </si>
  <si>
    <t>14040</t>
  </si>
  <si>
    <t>14041</t>
  </si>
  <si>
    <t>14042</t>
  </si>
  <si>
    <t>14043</t>
  </si>
  <si>
    <t>14044</t>
  </si>
  <si>
    <t>14045</t>
  </si>
  <si>
    <t>14046</t>
  </si>
  <si>
    <t>14047</t>
  </si>
  <si>
    <t>14048</t>
  </si>
  <si>
    <t>14049</t>
  </si>
  <si>
    <t>14050</t>
  </si>
  <si>
    <t>14051</t>
  </si>
  <si>
    <t>14052</t>
  </si>
  <si>
    <t>14053</t>
  </si>
  <si>
    <t>14054</t>
  </si>
  <si>
    <t>14055</t>
  </si>
  <si>
    <t>14056</t>
  </si>
  <si>
    <t>14057</t>
  </si>
  <si>
    <t>14058</t>
  </si>
  <si>
    <t>14059</t>
  </si>
  <si>
    <t>14060</t>
  </si>
  <si>
    <t>14061</t>
  </si>
  <si>
    <t>14062</t>
  </si>
  <si>
    <t>14063</t>
  </si>
  <si>
    <t>14064</t>
  </si>
  <si>
    <t>14065</t>
  </si>
  <si>
    <t>14066</t>
  </si>
  <si>
    <t>14067</t>
  </si>
  <si>
    <t>14068</t>
  </si>
  <si>
    <t>14069</t>
  </si>
  <si>
    <t>14070</t>
  </si>
  <si>
    <t>14071</t>
  </si>
  <si>
    <t>14072</t>
  </si>
  <si>
    <t>14073</t>
  </si>
  <si>
    <t>14074</t>
  </si>
  <si>
    <t>14075</t>
  </si>
  <si>
    <t>14076</t>
  </si>
  <si>
    <t>14077</t>
  </si>
  <si>
    <t>14078</t>
  </si>
  <si>
    <t>14079</t>
  </si>
  <si>
    <t>14080</t>
  </si>
  <si>
    <t>14081</t>
  </si>
  <si>
    <t>14082</t>
  </si>
  <si>
    <t>14083</t>
  </si>
  <si>
    <t>14084</t>
  </si>
  <si>
    <t>14085</t>
  </si>
  <si>
    <t>14086</t>
  </si>
  <si>
    <t>14087</t>
  </si>
  <si>
    <t>14088</t>
  </si>
  <si>
    <t>14089</t>
  </si>
  <si>
    <t>14090</t>
  </si>
  <si>
    <t>14091</t>
  </si>
  <si>
    <t>14092</t>
  </si>
  <si>
    <t>14093</t>
  </si>
  <si>
    <t>14094</t>
  </si>
  <si>
    <t>14095</t>
  </si>
  <si>
    <t>14096</t>
  </si>
  <si>
    <t>14097</t>
  </si>
  <si>
    <t>14098</t>
  </si>
  <si>
    <t>14099</t>
  </si>
  <si>
    <t>14100</t>
  </si>
  <si>
    <t>14101</t>
  </si>
  <si>
    <t>14102</t>
  </si>
  <si>
    <t>14103</t>
  </si>
  <si>
    <t>14104</t>
  </si>
  <si>
    <t>14105</t>
  </si>
  <si>
    <t>14106</t>
  </si>
  <si>
    <t>14107</t>
  </si>
  <si>
    <t>14108</t>
  </si>
  <si>
    <t>14109</t>
  </si>
  <si>
    <t>14110</t>
  </si>
  <si>
    <t>14111</t>
  </si>
  <si>
    <t>14112</t>
  </si>
  <si>
    <t>14113</t>
  </si>
  <si>
    <t>14114</t>
  </si>
  <si>
    <t>14115</t>
  </si>
  <si>
    <t>14116</t>
  </si>
  <si>
    <t>14117</t>
  </si>
  <si>
    <t>14118</t>
  </si>
  <si>
    <t>14119</t>
  </si>
  <si>
    <t>14120</t>
  </si>
  <si>
    <t>14121</t>
  </si>
  <si>
    <t>14122</t>
  </si>
  <si>
    <t>14123</t>
  </si>
  <si>
    <t>14124</t>
  </si>
  <si>
    <t>14125</t>
  </si>
  <si>
    <t>14126</t>
  </si>
  <si>
    <t>14127</t>
  </si>
  <si>
    <t>14128</t>
  </si>
  <si>
    <t>14129</t>
  </si>
  <si>
    <t>14130</t>
  </si>
  <si>
    <t>14131</t>
  </si>
  <si>
    <t>14132</t>
  </si>
  <si>
    <t>14133</t>
  </si>
  <si>
    <t>14134</t>
  </si>
  <si>
    <t>14135</t>
  </si>
  <si>
    <t>14136</t>
  </si>
  <si>
    <t>14137</t>
  </si>
  <si>
    <t>14138</t>
  </si>
  <si>
    <t>14139</t>
  </si>
  <si>
    <t>14140</t>
  </si>
  <si>
    <t>14141</t>
  </si>
  <si>
    <t>14142</t>
  </si>
  <si>
    <t>14143</t>
  </si>
  <si>
    <t>14144</t>
  </si>
  <si>
    <t>14145</t>
  </si>
  <si>
    <t>14145C</t>
  </si>
  <si>
    <t>14146</t>
  </si>
  <si>
    <t>14147</t>
  </si>
  <si>
    <t>14148</t>
  </si>
  <si>
    <t>14149</t>
  </si>
  <si>
    <t>14150</t>
  </si>
  <si>
    <t>14151</t>
  </si>
  <si>
    <t>14152</t>
  </si>
  <si>
    <t>14153</t>
  </si>
  <si>
    <t>14154</t>
  </si>
  <si>
    <t>14155</t>
  </si>
  <si>
    <t>14156</t>
  </si>
  <si>
    <t>14157</t>
  </si>
  <si>
    <t>14158</t>
  </si>
  <si>
    <t>14159</t>
  </si>
  <si>
    <t>14160</t>
  </si>
  <si>
    <t>14161</t>
  </si>
  <si>
    <t>14162</t>
  </si>
  <si>
    <t>14163</t>
  </si>
  <si>
    <t>14164</t>
  </si>
  <si>
    <t>14165</t>
  </si>
  <si>
    <t>14166</t>
  </si>
  <si>
    <t>14167</t>
  </si>
  <si>
    <t>14168</t>
  </si>
  <si>
    <t>14169</t>
  </si>
  <si>
    <t>14170</t>
  </si>
  <si>
    <t>14171</t>
  </si>
  <si>
    <t>14172</t>
  </si>
  <si>
    <t>14173</t>
  </si>
  <si>
    <t>14174</t>
  </si>
  <si>
    <t>14175</t>
  </si>
  <si>
    <t>14176</t>
  </si>
  <si>
    <t>14177</t>
  </si>
  <si>
    <t>14178</t>
  </si>
  <si>
    <t>14179</t>
  </si>
  <si>
    <t>14180</t>
  </si>
  <si>
    <t>14181</t>
  </si>
  <si>
    <t>14182</t>
  </si>
  <si>
    <t>14183</t>
  </si>
  <si>
    <t>14184</t>
  </si>
  <si>
    <t>14185</t>
  </si>
  <si>
    <t>14186</t>
  </si>
  <si>
    <t>14187</t>
  </si>
  <si>
    <t>14188</t>
  </si>
  <si>
    <t>14189</t>
  </si>
  <si>
    <t>14190</t>
  </si>
  <si>
    <t>14191</t>
  </si>
  <si>
    <t>14192</t>
  </si>
  <si>
    <t>14193</t>
  </si>
  <si>
    <t>14194</t>
  </si>
  <si>
    <t>14195</t>
  </si>
  <si>
    <t>14196</t>
  </si>
  <si>
    <t>14197</t>
  </si>
  <si>
    <t>14198</t>
  </si>
  <si>
    <t>14199</t>
  </si>
  <si>
    <t>14200</t>
  </si>
  <si>
    <t>14201</t>
  </si>
  <si>
    <t>14202</t>
  </si>
  <si>
    <t>14203</t>
  </si>
  <si>
    <t>14204</t>
  </si>
  <si>
    <t>14205</t>
  </si>
  <si>
    <t>14206</t>
  </si>
  <si>
    <t>14207</t>
  </si>
  <si>
    <t>14208</t>
  </si>
  <si>
    <t>14209</t>
  </si>
  <si>
    <t>14210</t>
  </si>
  <si>
    <t>14211</t>
  </si>
  <si>
    <t>14212</t>
  </si>
  <si>
    <t>14213</t>
  </si>
  <si>
    <t>14214</t>
  </si>
  <si>
    <t>14215</t>
  </si>
  <si>
    <t>14216</t>
  </si>
  <si>
    <t>14217</t>
  </si>
  <si>
    <t>14218</t>
  </si>
  <si>
    <t>14219</t>
  </si>
  <si>
    <t>14220</t>
  </si>
  <si>
    <t>14221</t>
  </si>
  <si>
    <t>14222</t>
  </si>
  <si>
    <t>14223</t>
  </si>
  <si>
    <t>14224</t>
  </si>
  <si>
    <t>14225</t>
  </si>
  <si>
    <t>14226</t>
  </si>
  <si>
    <t>14227</t>
  </si>
  <si>
    <t>QuickBooks Payroll Service</t>
  </si>
  <si>
    <t>United Health Care</t>
  </si>
  <si>
    <t>Delta Dental</t>
  </si>
  <si>
    <t>AFLAC</t>
  </si>
  <si>
    <t>Xcel Energy</t>
  </si>
  <si>
    <t>Fire and Police Pension Association</t>
  </si>
  <si>
    <t>Colorado State Treasurer</t>
  </si>
  <si>
    <t>Pinnacol</t>
  </si>
  <si>
    <t>Deluxe</t>
  </si>
  <si>
    <t>Colorado Department of Revenue</t>
  </si>
  <si>
    <t>EFPTS</t>
  </si>
  <si>
    <t>Schmidtmann, Charles P</t>
  </si>
  <si>
    <t>Henrikson, Carl H</t>
  </si>
  <si>
    <t>Bidnapper.com</t>
  </si>
  <si>
    <t>One Time</t>
  </si>
  <si>
    <t>Vinnola, Daniel R</t>
  </si>
  <si>
    <t>Caponera, Kathy M.</t>
  </si>
  <si>
    <t>Dirr, Philip R</t>
  </si>
  <si>
    <t>Harrison, W J</t>
  </si>
  <si>
    <t>Kociemba-Benson, Kyle</t>
  </si>
  <si>
    <t>Moran, Conor D</t>
  </si>
  <si>
    <t>Ace Hardware</t>
  </si>
  <si>
    <t>B&amp;F Super Foods</t>
  </si>
  <si>
    <t>Centurylink</t>
  </si>
  <si>
    <t>Colorado State Fire Fighters Assoc.</t>
  </si>
  <si>
    <t>CPS HR Consulting</t>
  </si>
  <si>
    <t>East Street Garage LLC</t>
  </si>
  <si>
    <t>Eric Abramson</t>
  </si>
  <si>
    <t>General Air</t>
  </si>
  <si>
    <t>Joseph Luna</t>
  </si>
  <si>
    <t>Lyons Gaddis</t>
  </si>
  <si>
    <t>Polar Gas</t>
  </si>
  <si>
    <t>Streamline</t>
  </si>
  <si>
    <t>The Coffee Roaster</t>
  </si>
  <si>
    <t>Town of Nederland-AP</t>
  </si>
  <si>
    <t>Alex Olivas</t>
  </si>
  <si>
    <t>Andrew Joslin</t>
  </si>
  <si>
    <t>Chuck Chadakoff</t>
  </si>
  <si>
    <t>Iain Irwin Powell</t>
  </si>
  <si>
    <t>Roberts, Ryan E</t>
  </si>
  <si>
    <t>Western Disposal</t>
  </si>
  <si>
    <t>AOV Inc</t>
  </si>
  <si>
    <t>Colorado Labor Law Posters</t>
  </si>
  <si>
    <t>Beyond the Mountain Design Inc</t>
  </si>
  <si>
    <t>Citi Card</t>
  </si>
  <si>
    <t>Colorado State Fire Chief's Association</t>
  </si>
  <si>
    <t>J Hill</t>
  </si>
  <si>
    <t>Keeter Truck Repair</t>
  </si>
  <si>
    <t>AT&amp;T Carol Stream</t>
  </si>
  <si>
    <t>Boulder County Fire Chief's Assoc</t>
  </si>
  <si>
    <t>Medical Systems of Denver Inc</t>
  </si>
  <si>
    <t>NFPA</t>
  </si>
  <si>
    <t>Baumgartner, William R.</t>
  </si>
  <si>
    <t>Colorado Division of Fire Prevention-FT C</t>
  </si>
  <si>
    <t>Boulder County</t>
  </si>
  <si>
    <t>Boulder County Regional Fire Training Ctr</t>
  </si>
  <si>
    <t>Bound Tree</t>
  </si>
  <si>
    <t>Colorado Division of Fire Prevention</t>
  </si>
  <si>
    <t>Peak Perspectives</t>
  </si>
  <si>
    <t>Napa Auto Supply</t>
  </si>
  <si>
    <t>Firehouse Magazine</t>
  </si>
  <si>
    <t>Medline Industries</t>
  </si>
  <si>
    <t>Tribbett Agency LLC</t>
  </si>
  <si>
    <t>**Collectioncenter Inc</t>
  </si>
  <si>
    <t>Computer Sites</t>
  </si>
  <si>
    <t>Dan Vinnola-AP</t>
  </si>
  <si>
    <t>Motorola Solutions Inc</t>
  </si>
  <si>
    <t>BCFFA</t>
  </si>
  <si>
    <t>Staples</t>
  </si>
  <si>
    <t>Larissa Reinhardt</t>
  </si>
  <si>
    <t>Supply Cache</t>
  </si>
  <si>
    <t>Firetrucks Unlimited</t>
  </si>
  <si>
    <t>Help Towing</t>
  </si>
  <si>
    <t>Silverado Avionics Inc</t>
  </si>
  <si>
    <t>AV-TECH</t>
  </si>
  <si>
    <t>Boulder County Coop</t>
  </si>
  <si>
    <t>Charles Schmidtmann</t>
  </si>
  <si>
    <t>Feuerwehr Custom Gear Repair LLC</t>
  </si>
  <si>
    <t>Mountain-Ear</t>
  </si>
  <si>
    <t>Special District Assoc</t>
  </si>
  <si>
    <t>McGuckin Hardware</t>
  </si>
  <si>
    <t>ROI Fire &amp; Ballistics</t>
  </si>
  <si>
    <t>Stryker Sales Corp</t>
  </si>
  <si>
    <t>MES</t>
  </si>
  <si>
    <t>Meyers Heating</t>
  </si>
  <si>
    <t>Bob Swanson</t>
  </si>
  <si>
    <t>James Brooks</t>
  </si>
  <si>
    <t>Ken Kehoe</t>
  </si>
  <si>
    <t>Laurelyn Sayah</t>
  </si>
  <si>
    <t>Lindsey Sweeney</t>
  </si>
  <si>
    <t>Davis &amp; Associates</t>
  </si>
  <si>
    <t>O'Meara Ford Center Inc.</t>
  </si>
  <si>
    <t>void</t>
  </si>
  <si>
    <t>John Cutler and Associates</t>
  </si>
  <si>
    <t>Ohlin Sales Inc</t>
  </si>
  <si>
    <t>Alpenet, LLC</t>
  </si>
  <si>
    <t>Caponera</t>
  </si>
  <si>
    <t>Colorado Department of Public Safety</t>
  </si>
  <si>
    <t>Peak to Peak Imports</t>
  </si>
  <si>
    <t>W.S. Darley &amp; Co</t>
  </si>
  <si>
    <t>Funds Transfer</t>
  </si>
  <si>
    <t>Created by Payroll Service on 01/27/2021</t>
  </si>
  <si>
    <t>Interest</t>
  </si>
  <si>
    <t>Created by Payroll Service on 02/23/2021</t>
  </si>
  <si>
    <t>Created by Payroll Service on 03/26/2021</t>
  </si>
  <si>
    <t>Created by Payroll Service on 04/28/2021</t>
  </si>
  <si>
    <t>Created by Payroll Service on 05/19/2021</t>
  </si>
  <si>
    <t>Created by Payroll Service on 05/26/2021</t>
  </si>
  <si>
    <t>Created by Payroll Service on 06/28/2021</t>
  </si>
  <si>
    <t>Created by Payroll Service on 07/28/2021</t>
  </si>
  <si>
    <t>Created by Payroll Service on 08/27/2021</t>
  </si>
  <si>
    <t>Created by Payroll Service on 09/28/2021</t>
  </si>
  <si>
    <t>QuickBooks generated zero amount transaction for bill payment stub</t>
  </si>
  <si>
    <t>Created by Payroll Service on 10/27/2021</t>
  </si>
  <si>
    <t>Created by Payroll Service on 11/04/2021</t>
  </si>
  <si>
    <t>Created by Payroll Service on 11/23/2021</t>
  </si>
  <si>
    <t>group 000012014-00001111-0000</t>
  </si>
  <si>
    <t>LKF94</t>
  </si>
  <si>
    <t>53-9518714-9</t>
  </si>
  <si>
    <t>439426.00-6</t>
  </si>
  <si>
    <t>53275</t>
  </si>
  <si>
    <t>annual volunteer pension payment</t>
  </si>
  <si>
    <t>03-76800 QB Tracking # 1079661550</t>
  </si>
  <si>
    <t>84-1140593 QB Tracking # -511067550</t>
  </si>
  <si>
    <t>VOID: 84-1140593 QB Tracking # -763749042</t>
  </si>
  <si>
    <t>84-1140593 QB Tracking # -754710042</t>
  </si>
  <si>
    <t>84-1140593 QB Tracking # -633467042</t>
  </si>
  <si>
    <t>84-1140593 QB Tracking # -82983042</t>
  </si>
  <si>
    <t>03-76800 1st qtr 2021 QB Tracking # 1501668450</t>
  </si>
  <si>
    <t>84-1140593 QB Tracking # -1039519846</t>
  </si>
  <si>
    <t>84-1140593 QB Tracking # 209941154</t>
  </si>
  <si>
    <t>84-1140593 QB Tracking # 2050713958</t>
  </si>
  <si>
    <t>84-1140593 QB Tracking # 1308821154</t>
  </si>
  <si>
    <t>03-76800 QB Tracking # 1850980154</t>
  </si>
  <si>
    <t>84-1140593 QB Tracking # -426235338</t>
  </si>
  <si>
    <t>VOID: 84-1140593 QB Tracking # 769093662</t>
  </si>
  <si>
    <t>84-1140593 QB Tracking # 770060662</t>
  </si>
  <si>
    <t>84-1140593 QB Tracking # 1860983662</t>
  </si>
  <si>
    <t>03-76800 QB Tracking # 1861173662</t>
  </si>
  <si>
    <t>84-1140593 QB Tracking # 80263366</t>
  </si>
  <si>
    <t>84-1140593 QB Tracking # 337258366</t>
  </si>
  <si>
    <t>84-1140593 QB Tracking # 508781366</t>
  </si>
  <si>
    <t>Final Reimbursement for Lefthand Fire</t>
  </si>
  <si>
    <t>Direct Deposit</t>
  </si>
  <si>
    <t>ck returned on donation Tom Wright</t>
  </si>
  <si>
    <t>void ck per Iain from Dec 2020 # 13883</t>
  </si>
  <si>
    <t>Active911 looks like two cks sent in 2020.  This one never cleared.  This is to void old ck date...</t>
  </si>
  <si>
    <t>acct 121</t>
  </si>
  <si>
    <t>acct 15204.0001</t>
  </si>
  <si>
    <t>CoPro EFP</t>
  </si>
  <si>
    <t>acct #44</t>
  </si>
  <si>
    <t>Acct #2525</t>
  </si>
  <si>
    <t>membership 1369</t>
  </si>
  <si>
    <t>Lefthand Final Reimbursement</t>
  </si>
  <si>
    <t>1yrs thru 2/10/22</t>
  </si>
  <si>
    <t>December Fuel</t>
  </si>
  <si>
    <t>July 1 2021 to July 1 2023</t>
  </si>
  <si>
    <t>RPO 0594074</t>
  </si>
  <si>
    <t>Calwood Fire, Final Labor</t>
  </si>
  <si>
    <t>to record voided check</t>
  </si>
  <si>
    <t>VOID: CASE NO 14CV31070</t>
  </si>
  <si>
    <t>CASE NO 14CV31070 William Baumgartner</t>
  </si>
  <si>
    <t>VOID:</t>
  </si>
  <si>
    <t>CASE NO 14CV31070</t>
  </si>
  <si>
    <t>Mile Hi Transmission of Wadsworth, Inc</t>
  </si>
  <si>
    <t>791-00-10-72-0005</t>
  </si>
  <si>
    <t>Daily Dispatch</t>
  </si>
  <si>
    <t>VOID: forgot to apply credit</t>
  </si>
  <si>
    <t>VOID:forgot to apply credit</t>
  </si>
  <si>
    <t>VOID: s/b 171.43 not 173.43</t>
  </si>
  <si>
    <t>Concentra Acct N08-0240361327</t>
  </si>
  <si>
    <t>printed upside down</t>
  </si>
  <si>
    <t>E&amp;G Terminal Corp</t>
  </si>
  <si>
    <t>VOID: 53275</t>
  </si>
  <si>
    <t>14228</t>
  </si>
  <si>
    <t>14229</t>
  </si>
  <si>
    <t>14230</t>
  </si>
  <si>
    <t>14231</t>
  </si>
  <si>
    <t>14232</t>
  </si>
  <si>
    <t>14233</t>
  </si>
  <si>
    <t>14234</t>
  </si>
  <si>
    <t>14235</t>
  </si>
  <si>
    <t>14236</t>
  </si>
  <si>
    <t>14237</t>
  </si>
  <si>
    <t>14238</t>
  </si>
  <si>
    <t>14239</t>
  </si>
  <si>
    <t>14240</t>
  </si>
  <si>
    <t>14241</t>
  </si>
  <si>
    <t>14242</t>
  </si>
  <si>
    <t>14243</t>
  </si>
  <si>
    <t>14244</t>
  </si>
  <si>
    <t>14245</t>
  </si>
  <si>
    <t>14246</t>
  </si>
  <si>
    <t>14247</t>
  </si>
  <si>
    <t>14248</t>
  </si>
  <si>
    <t>14249</t>
  </si>
  <si>
    <t>14250</t>
  </si>
  <si>
    <t>14251</t>
  </si>
  <si>
    <t>14252</t>
  </si>
  <si>
    <t>14253</t>
  </si>
  <si>
    <t>14254</t>
  </si>
  <si>
    <t>14255</t>
  </si>
  <si>
    <t>14256</t>
  </si>
  <si>
    <t>14257</t>
  </si>
  <si>
    <t>14258</t>
  </si>
  <si>
    <t>14259</t>
  </si>
  <si>
    <t>14260</t>
  </si>
  <si>
    <t>14261</t>
  </si>
  <si>
    <t>14262</t>
  </si>
  <si>
    <t>14263</t>
  </si>
  <si>
    <t>14264</t>
  </si>
  <si>
    <t>14265</t>
  </si>
  <si>
    <t>14266</t>
  </si>
  <si>
    <t>14267</t>
  </si>
  <si>
    <t>14268</t>
  </si>
  <si>
    <t>14269</t>
  </si>
  <si>
    <t>14270</t>
  </si>
  <si>
    <t>14271</t>
  </si>
  <si>
    <t>14272</t>
  </si>
  <si>
    <t>14273</t>
  </si>
  <si>
    <t>14274</t>
  </si>
  <si>
    <t>14275</t>
  </si>
  <si>
    <t>14276</t>
  </si>
  <si>
    <t>14277</t>
  </si>
  <si>
    <t>14278</t>
  </si>
  <si>
    <t>14279</t>
  </si>
  <si>
    <t>14280</t>
  </si>
  <si>
    <t>14281</t>
  </si>
  <si>
    <t>14282</t>
  </si>
  <si>
    <t>14283</t>
  </si>
  <si>
    <t>14284</t>
  </si>
  <si>
    <t>14285</t>
  </si>
  <si>
    <t>14286</t>
  </si>
  <si>
    <t>14287</t>
  </si>
  <si>
    <t>14288</t>
  </si>
  <si>
    <t>14289</t>
  </si>
  <si>
    <t>14290</t>
  </si>
  <si>
    <t>14291</t>
  </si>
  <si>
    <t>14292</t>
  </si>
  <si>
    <t>14293</t>
  </si>
  <si>
    <t>14294</t>
  </si>
  <si>
    <t>14295</t>
  </si>
  <si>
    <t>14296</t>
  </si>
  <si>
    <t>14297</t>
  </si>
  <si>
    <t>14298</t>
  </si>
  <si>
    <t>14299</t>
  </si>
  <si>
    <t>14300</t>
  </si>
  <si>
    <t>14301</t>
  </si>
  <si>
    <t>14302</t>
  </si>
  <si>
    <t>14303</t>
  </si>
  <si>
    <t>14304</t>
  </si>
  <si>
    <t>14305</t>
  </si>
  <si>
    <t>14306</t>
  </si>
  <si>
    <t>14307</t>
  </si>
  <si>
    <t>14308</t>
  </si>
  <si>
    <t>14309</t>
  </si>
  <si>
    <t>14310</t>
  </si>
  <si>
    <t>14311</t>
  </si>
  <si>
    <t>14312</t>
  </si>
  <si>
    <t>14313</t>
  </si>
  <si>
    <t>14314</t>
  </si>
  <si>
    <t>14315</t>
  </si>
  <si>
    <t>14316</t>
  </si>
  <si>
    <t>14317</t>
  </si>
  <si>
    <t>14318</t>
  </si>
  <si>
    <t>14319</t>
  </si>
  <si>
    <t>14320</t>
  </si>
  <si>
    <t>14321</t>
  </si>
  <si>
    <t>14322</t>
  </si>
  <si>
    <t>14323</t>
  </si>
  <si>
    <t>14324</t>
  </si>
  <si>
    <t>14325</t>
  </si>
  <si>
    <t>14326</t>
  </si>
  <si>
    <t>14327</t>
  </si>
  <si>
    <t>14328</t>
  </si>
  <si>
    <t>14329</t>
  </si>
  <si>
    <t>14330</t>
  </si>
  <si>
    <t>14331</t>
  </si>
  <si>
    <t>14332</t>
  </si>
  <si>
    <t>14333</t>
  </si>
  <si>
    <t>14334</t>
  </si>
  <si>
    <t>14335</t>
  </si>
  <si>
    <t>14336</t>
  </si>
  <si>
    <t>14337</t>
  </si>
  <si>
    <t>14338</t>
  </si>
  <si>
    <t>14339</t>
  </si>
  <si>
    <t>14340</t>
  </si>
  <si>
    <t>14341</t>
  </si>
  <si>
    <t>14342</t>
  </si>
  <si>
    <t>14343</t>
  </si>
  <si>
    <t>14344</t>
  </si>
  <si>
    <t>14345</t>
  </si>
  <si>
    <t>14346</t>
  </si>
  <si>
    <t>14347</t>
  </si>
  <si>
    <t>14348</t>
  </si>
  <si>
    <t>14349</t>
  </si>
  <si>
    <t>14350</t>
  </si>
  <si>
    <t>14351</t>
  </si>
  <si>
    <t>14352</t>
  </si>
  <si>
    <t>14353</t>
  </si>
  <si>
    <t>14354</t>
  </si>
  <si>
    <t>14355</t>
  </si>
  <si>
    <t>14356</t>
  </si>
  <si>
    <t>14357</t>
  </si>
  <si>
    <t>14359</t>
  </si>
  <si>
    <t>14360</t>
  </si>
  <si>
    <t>14361</t>
  </si>
  <si>
    <t>14362</t>
  </si>
  <si>
    <t>14363</t>
  </si>
  <si>
    <t>14364</t>
  </si>
  <si>
    <t>14365</t>
  </si>
  <si>
    <t>14366</t>
  </si>
  <si>
    <t>14367</t>
  </si>
  <si>
    <t>14368</t>
  </si>
  <si>
    <t>14369</t>
  </si>
  <si>
    <t>14370</t>
  </si>
  <si>
    <t>14371</t>
  </si>
  <si>
    <t>14372</t>
  </si>
  <si>
    <t>14373</t>
  </si>
  <si>
    <t>14374</t>
  </si>
  <si>
    <t>Carl Henrikson</t>
  </si>
  <si>
    <t>Kenyon Jordan</t>
  </si>
  <si>
    <t>49er Communications, Inc</t>
  </si>
  <si>
    <t>Allen Tel Products, Inc.</t>
  </si>
  <si>
    <t>Husky Creative Inc</t>
  </si>
  <si>
    <t>U.A.V.W.F.</t>
  </si>
  <si>
    <t>D and D Auto Electric</t>
  </si>
  <si>
    <t>Hill's Fire &amp; Speed Shop</t>
  </si>
  <si>
    <t>CED-Boulder</t>
  </si>
  <si>
    <t>Kyle Kociemba-Benson-AP</t>
  </si>
  <si>
    <t>Kinsco, LLC</t>
  </si>
  <si>
    <t>Diversified Body &amp; Paint Shop</t>
  </si>
  <si>
    <t>Galls, LLC</t>
  </si>
  <si>
    <t>Mountan View Fire Protection</t>
  </si>
  <si>
    <t>Choice Screening</t>
  </si>
  <si>
    <t>Perry's Shoe Shop Inc</t>
  </si>
  <si>
    <t>Waterway of New Mexico LLC</t>
  </si>
  <si>
    <t>Adam Cotner</t>
  </si>
  <si>
    <t>Train Cars</t>
  </si>
  <si>
    <t>ESO Firehouse Software</t>
  </si>
  <si>
    <t>Jim Harrison</t>
  </si>
  <si>
    <t>Occupational Health Centers of the SW</t>
  </si>
  <si>
    <t>UL LLC</t>
  </si>
  <si>
    <t>Conor Moran</t>
  </si>
  <si>
    <t>BCFFA-EMS Advisor</t>
  </si>
  <si>
    <t>Active911 Inc</t>
  </si>
  <si>
    <t>111.34 Dental x 4 months $445.36</t>
  </si>
  <si>
    <t>Marv's Quality Towing Inc</t>
  </si>
  <si>
    <t>Allen Tel Products, Inc</t>
  </si>
  <si>
    <t>PRHC-93736-CO10017</t>
  </si>
  <si>
    <t>Nicoletti-Flater Assoc, PLLP</t>
  </si>
  <si>
    <t>PRCO-85966-CO10017</t>
  </si>
  <si>
    <t>acct 3692</t>
  </si>
  <si>
    <t>physician advisorship</t>
  </si>
  <si>
    <t>Nov 30, 21</t>
  </si>
  <si>
    <t>ASSETS</t>
  </si>
  <si>
    <t>Current Assets</t>
  </si>
  <si>
    <t>Checking/Savings</t>
  </si>
  <si>
    <t>Bank Accounts</t>
  </si>
  <si>
    <t>Savings/Regular-4453</t>
  </si>
  <si>
    <t>Checking-7493</t>
  </si>
  <si>
    <t>Total Bank Accounts</t>
  </si>
  <si>
    <t>Total Checking/Savings</t>
  </si>
  <si>
    <t>Accounts Receivable</t>
  </si>
  <si>
    <t>Wildland Fire Billing</t>
  </si>
  <si>
    <t>Accts Receivable Inspection</t>
  </si>
  <si>
    <t>Property Tax Receivable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</si>
  <si>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</si>
  <si>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</si>
  <si>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</si>
  <si>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</si>
  <si>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</si>
  <si>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</si>
  <si>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</si>
  <si>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</si>
  <si>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</si>
  <si>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</si>
  <si>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</si>
  <si>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</si>
  <si>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</si>
  <si>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</si>
  <si>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</si>
  <si>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</si>
  <si>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Total Accounts Payable</t>
  </si>
  <si>
    <t>Credit Cards</t>
  </si>
  <si>
    <t>Citicard</t>
  </si>
  <si>
    <t>Visa-Citibank</t>
  </si>
  <si>
    <t>Total Credit Cards</t>
  </si>
  <si>
    <t>Other Current Liabilities</t>
  </si>
  <si>
    <t>Deferred Property Taxes</t>
  </si>
  <si>
    <t>Cafeteria Plan</t>
  </si>
  <si>
    <t>Total Cafeteria Plan</t>
  </si>
  <si>
    <t>Payroll Liabilities</t>
  </si>
  <si>
    <t>Non Staff Health Insurance</t>
  </si>
  <si>
    <t>State Withholding</t>
  </si>
  <si>
    <t>SUTA</t>
  </si>
  <si>
    <t>Payroll Liabilities - Other</t>
  </si>
  <si>
    <t>Total Payroll Liabilities</t>
  </si>
  <si>
    <t>Pension Contributions</t>
  </si>
  <si>
    <t>Pension Staff</t>
  </si>
  <si>
    <t>Total Pension Contributions</t>
  </si>
  <si>
    <t>Total Other Current Liabilities</t>
  </si>
  <si>
    <t>Total Current Liabilities</t>
  </si>
  <si>
    <t>Total Liabilities</t>
  </si>
  <si>
    <t>Equity</t>
  </si>
  <si>
    <t>Opening Bal Equity</t>
  </si>
  <si>
    <t>Reserves</t>
  </si>
  <si>
    <t>Reserved for Payroll/Operating</t>
  </si>
  <si>
    <t>Reserved for Sick/Vac</t>
  </si>
  <si>
    <t>Reserved for Water Systems</t>
  </si>
  <si>
    <t>Reserved for Tabor</t>
  </si>
  <si>
    <t>Total Reserves</t>
  </si>
  <si>
    <t>Retained Earnings</t>
  </si>
  <si>
    <t>Unreserved Fund Balance</t>
  </si>
  <si>
    <t>Net Income</t>
  </si>
  <si>
    <t>Total Equity</t>
  </si>
  <si>
    <t>TOTAL LIABILITIES &amp; EQUITY</t>
  </si>
  <si>
    <t>GENERAL</t>
  </si>
  <si>
    <t>TOTAL</t>
  </si>
  <si>
    <t>Nov 21</t>
  </si>
  <si>
    <t>Budget</t>
  </si>
  <si>
    <t>$ Over Budget</t>
  </si>
  <si>
    <t>% of Budget</t>
  </si>
  <si>
    <t>Ordinary Income/Expense</t>
  </si>
  <si>
    <t>Income</t>
  </si>
  <si>
    <t>Donations</t>
  </si>
  <si>
    <t>Interest Income</t>
  </si>
  <si>
    <t>Tax Rev</t>
  </si>
  <si>
    <t>RAR Impact Reduction</t>
  </si>
  <si>
    <t>Real Estate Tax</t>
  </si>
  <si>
    <t>Real Estate Tax-Pension %</t>
  </si>
  <si>
    <t>SOT</t>
  </si>
  <si>
    <t>SOT-Pension %</t>
  </si>
  <si>
    <t>Current Interest</t>
  </si>
  <si>
    <t>Prior Year Abatement Rfnd</t>
  </si>
  <si>
    <t>Total Tax Rev</t>
  </si>
  <si>
    <t>Total Income</t>
  </si>
  <si>
    <t>Gross Profit</t>
  </si>
  <si>
    <t>Expense</t>
  </si>
  <si>
    <t>ADMINISTRATION</t>
  </si>
  <si>
    <t>Advertising/Public Notice</t>
  </si>
  <si>
    <t>Bank Fees</t>
  </si>
  <si>
    <t>Pension Treasurer Bank Fees</t>
  </si>
  <si>
    <t>Treasurer &amp; Bank Fees</t>
  </si>
  <si>
    <t>Total Bank Fees</t>
  </si>
  <si>
    <t>Dues and Subscriptions</t>
  </si>
  <si>
    <t>Software</t>
  </si>
  <si>
    <t>Website</t>
  </si>
  <si>
    <t>Software Support Contract</t>
  </si>
  <si>
    <t>Internet expense</t>
  </si>
  <si>
    <t>Dues and Subscriptions - Other</t>
  </si>
  <si>
    <t>Total Dues and Subscriptions</t>
  </si>
  <si>
    <t>Election</t>
  </si>
  <si>
    <t>Insurance</t>
  </si>
  <si>
    <t>Accident &amp; Sickness</t>
  </si>
  <si>
    <t>CO Heart &amp; Circulatory</t>
  </si>
  <si>
    <t>Liability Insurance</t>
  </si>
  <si>
    <t>Workman's Compensation</t>
  </si>
  <si>
    <t>Total Insurance</t>
  </si>
  <si>
    <t>Office Supplies</t>
  </si>
  <si>
    <t>Office Equipment</t>
  </si>
  <si>
    <t>Payroll Expenses</t>
  </si>
  <si>
    <t>Gross wages - Employees</t>
  </si>
  <si>
    <t>Chief</t>
  </si>
  <si>
    <t>Gross wages - chief</t>
  </si>
  <si>
    <t>Pension Fund Chief</t>
  </si>
  <si>
    <t>Disability Chief</t>
  </si>
  <si>
    <t>457 Match</t>
  </si>
  <si>
    <t>Term Life</t>
  </si>
  <si>
    <t>Total Chief</t>
  </si>
  <si>
    <t>Fire Fighters</t>
  </si>
  <si>
    <t>Administrator</t>
  </si>
  <si>
    <t>Mechanic</t>
  </si>
  <si>
    <t>Bookkeeping</t>
  </si>
  <si>
    <t>Fire Inspection</t>
  </si>
  <si>
    <t>Total Gross wages - Employees</t>
  </si>
  <si>
    <t>Payroll Direct Costs</t>
  </si>
  <si>
    <t>Backfill</t>
  </si>
  <si>
    <t>Certification Pay</t>
  </si>
  <si>
    <t>Health Insurance Staff</t>
  </si>
  <si>
    <t>Pension Fund Staff</t>
  </si>
  <si>
    <t>Disability Staff</t>
  </si>
  <si>
    <t>Staff Education</t>
  </si>
  <si>
    <t>Vacation Contingency</t>
  </si>
  <si>
    <t>Payroll Fees</t>
  </si>
  <si>
    <t>Total Payroll Direct Costs</t>
  </si>
  <si>
    <t>FICA</t>
  </si>
  <si>
    <t>Medicare</t>
  </si>
  <si>
    <t>SUI</t>
  </si>
  <si>
    <t>Total Payroll Taxes</t>
  </si>
  <si>
    <t>Total Payroll Expenses</t>
  </si>
  <si>
    <t>Postage and Delivery</t>
  </si>
  <si>
    <t>Printing and Reproduction</t>
  </si>
  <si>
    <t>Professional Fees</t>
  </si>
  <si>
    <t>HR Consulting</t>
  </si>
  <si>
    <t>Legal Fees</t>
  </si>
  <si>
    <t>Total Professional Fees</t>
  </si>
  <si>
    <t>STATIONS &amp; BULDINGS</t>
  </si>
  <si>
    <t>Building Maintanence</t>
  </si>
  <si>
    <t>Station #1</t>
  </si>
  <si>
    <t>Station #2-Ridge</t>
  </si>
  <si>
    <t>Station #3-Eldora</t>
  </si>
  <si>
    <t>Building Maintanence - Other</t>
  </si>
  <si>
    <t>Total Building Maintanence</t>
  </si>
  <si>
    <t>Telephone</t>
  </si>
  <si>
    <t>Mobile</t>
  </si>
  <si>
    <t>Cellular Data</t>
  </si>
  <si>
    <t>Station 1 9161</t>
  </si>
  <si>
    <t>Station 2-Ridge 0310</t>
  </si>
  <si>
    <t>Station 3-Eldora 9555</t>
  </si>
  <si>
    <t>Total Telephone</t>
  </si>
  <si>
    <t>Utilities</t>
  </si>
  <si>
    <t>DirectTV</t>
  </si>
  <si>
    <t>Gas and Electric</t>
  </si>
  <si>
    <t>Station #1 utilities</t>
  </si>
  <si>
    <t>Station #2 Utilities</t>
  </si>
  <si>
    <t>Station #3 Utilities</t>
  </si>
  <si>
    <t>Total Gas and Electric</t>
  </si>
  <si>
    <t>Water</t>
  </si>
  <si>
    <t>Total Utilities</t>
  </si>
  <si>
    <t>Waste Disposal</t>
  </si>
  <si>
    <t>Total STATIONS &amp; BULDINGS</t>
  </si>
  <si>
    <t>Total ADMINISTRATION</t>
  </si>
  <si>
    <t>COMMUNICATIONS</t>
  </si>
  <si>
    <t>Communications Equipment</t>
  </si>
  <si>
    <t>Repair</t>
  </si>
  <si>
    <t>COMMUNICATIONS - Other</t>
  </si>
  <si>
    <t>Total COMMUNICATIONS</t>
  </si>
  <si>
    <t>EMERGENCY MEDICAL SERVICES</t>
  </si>
  <si>
    <t>PPE EMS</t>
  </si>
  <si>
    <t>EMS MD Advisor</t>
  </si>
  <si>
    <t>Medical Supplies</t>
  </si>
  <si>
    <t>Oxygen</t>
  </si>
  <si>
    <t>Physio Maintenance Contract</t>
  </si>
  <si>
    <t>Total EMERGENCY MEDICAL SERVICES</t>
  </si>
  <si>
    <t>FIRE FIGHTING</t>
  </si>
  <si>
    <t>Fit Testing</t>
  </si>
  <si>
    <t>ISO Testing</t>
  </si>
  <si>
    <t>Fire Equipment</t>
  </si>
  <si>
    <t>PPE Wildland</t>
  </si>
  <si>
    <t>PPE Structure</t>
  </si>
  <si>
    <t>Hose Replacement</t>
  </si>
  <si>
    <t>Equipment Maintenance</t>
  </si>
  <si>
    <t>Uniform</t>
  </si>
  <si>
    <t>Fire Equipment - Other</t>
  </si>
  <si>
    <t>Total Fire Equipment</t>
  </si>
  <si>
    <t>Fire Fighting Consumables</t>
  </si>
  <si>
    <t>Vehicle Fuel</t>
  </si>
  <si>
    <t>Vehicle Maintenance</t>
  </si>
  <si>
    <t>5617-Ladder Truck</t>
  </si>
  <si>
    <t>5642 Tanker-2 (2021)</t>
  </si>
  <si>
    <t>Vehicle Maintenance - Other</t>
  </si>
  <si>
    <t>Total Vehicle Maintenance</t>
  </si>
  <si>
    <t>Total FIRE FIGHTING</t>
  </si>
  <si>
    <t>Fire Inspection Program</t>
  </si>
  <si>
    <t>Public Education</t>
  </si>
  <si>
    <t>Total Fire Inspection Program</t>
  </si>
  <si>
    <t>MEMBERSHIP</t>
  </si>
  <si>
    <t>Awards</t>
  </si>
  <si>
    <t>Immunizations</t>
  </si>
  <si>
    <t>Incentives</t>
  </si>
  <si>
    <t>VIP-Membership Calls</t>
  </si>
  <si>
    <t>Incentives - Other</t>
  </si>
  <si>
    <t>Total Incentives</t>
  </si>
  <si>
    <t>Membership Applicant Screening</t>
  </si>
  <si>
    <t>Pension Fund Contribution</t>
  </si>
  <si>
    <t>Physicals</t>
  </si>
  <si>
    <t>Travel</t>
  </si>
  <si>
    <t>Meals</t>
  </si>
  <si>
    <t>Total Travel</t>
  </si>
  <si>
    <t>Total MEMBERSHIP</t>
  </si>
  <si>
    <t>Training</t>
  </si>
  <si>
    <t>Fire Training</t>
  </si>
  <si>
    <t>Training Center Usage Fees</t>
  </si>
  <si>
    <t>Fire Training - Other</t>
  </si>
  <si>
    <t>Total Fire Training</t>
  </si>
  <si>
    <t>Medical Training</t>
  </si>
  <si>
    <t>Total Training</t>
  </si>
  <si>
    <t>Uncategorized Expenses</t>
  </si>
  <si>
    <t>Total Expense</t>
  </si>
  <si>
    <t>Net Ordinary Income</t>
  </si>
  <si>
    <t>Other Income/Expense</t>
  </si>
  <si>
    <t>Other Income</t>
  </si>
  <si>
    <t>Fire Inspection Billing</t>
  </si>
  <si>
    <t>Total Other Income</t>
  </si>
  <si>
    <t>Other Expense</t>
  </si>
  <si>
    <t>Reserve</t>
  </si>
  <si>
    <t>Contingency to Reserve</t>
  </si>
  <si>
    <t>PPE Structure Fund</t>
  </si>
  <si>
    <t>PPE Wildland Fund</t>
  </si>
  <si>
    <t>PPE EMS Fund</t>
  </si>
  <si>
    <t>Grant Expenses</t>
  </si>
  <si>
    <t>EMS Grant Expense</t>
  </si>
  <si>
    <t>Total Grant Expenses</t>
  </si>
  <si>
    <t>Other Expenses</t>
  </si>
  <si>
    <t>Wild Fire</t>
  </si>
  <si>
    <t>Wildland Fire Fighting-Payroll</t>
  </si>
  <si>
    <t>Total Wild Fire</t>
  </si>
  <si>
    <t>Total Other Expenses</t>
  </si>
  <si>
    <t>Total Other Expense</t>
  </si>
  <si>
    <t>Net Other Income</t>
  </si>
  <si>
    <t>Total unclassified</t>
  </si>
  <si>
    <t>Jan - Nov 21</t>
  </si>
  <si>
    <t>Cistern Revenue</t>
  </si>
  <si>
    <t>TIF</t>
  </si>
  <si>
    <t>TIF-Pension</t>
  </si>
  <si>
    <t>Delinquent Tax</t>
  </si>
  <si>
    <t>Interest on deliquent tax</t>
  </si>
  <si>
    <t>Abatement Prior Year</t>
  </si>
  <si>
    <t>Abatement Prior Yr Pension</t>
  </si>
  <si>
    <t>Public Notice-Ad</t>
  </si>
  <si>
    <t>Advertising/Public Notice - Other</t>
  </si>
  <si>
    <t>Total Advertising/Public Notice</t>
  </si>
  <si>
    <t>Bank Fees - Other</t>
  </si>
  <si>
    <t>Health Insurance Chief</t>
  </si>
  <si>
    <t>Accrued Vacation Pay</t>
  </si>
  <si>
    <t>Accrued Sick Pay</t>
  </si>
  <si>
    <t>Accrued Vacation Firefighter</t>
  </si>
  <si>
    <t>Accrued Sick Pay Firefighter</t>
  </si>
  <si>
    <t>Accounting</t>
  </si>
  <si>
    <t>EMERGENCY MEDICAL SERVICES - Other</t>
  </si>
  <si>
    <t>Wild Fire Planning</t>
  </si>
  <si>
    <t>Investigation Equipment</t>
  </si>
  <si>
    <t>Wildland fire fighting equipmen</t>
  </si>
  <si>
    <t>5601 Engine 1</t>
  </si>
  <si>
    <t>5602 Engine 2</t>
  </si>
  <si>
    <t>5603 Engine 3</t>
  </si>
  <si>
    <t>5620 CHEVY Ambulance</t>
  </si>
  <si>
    <t>5621(Lifeline) Ambulance</t>
  </si>
  <si>
    <t>5622 (MedTec) Ambulance</t>
  </si>
  <si>
    <t>5624 Rescue 12</t>
  </si>
  <si>
    <t>5654-Flatbed Truck</t>
  </si>
  <si>
    <t>5631 Brush 1</t>
  </si>
  <si>
    <t>5632 Brush 2 Truck</t>
  </si>
  <si>
    <t>5633-Scat Truck</t>
  </si>
  <si>
    <t>5640-Tanker</t>
  </si>
  <si>
    <t>5641 Tanker 1</t>
  </si>
  <si>
    <t>5644-5 Ton Tanker</t>
  </si>
  <si>
    <t>5650-Dodge Durango</t>
  </si>
  <si>
    <t>5651- Command 1</t>
  </si>
  <si>
    <t>5652-Command 2</t>
  </si>
  <si>
    <t>5653-Chevy Plow Truck</t>
  </si>
  <si>
    <t>Supplies Inspection Program</t>
  </si>
  <si>
    <t>Gain/Loss on Sale of Equipment</t>
  </si>
  <si>
    <t>Grant Income</t>
  </si>
  <si>
    <t>BOCO Community Foundation</t>
  </si>
  <si>
    <t>Corona Virus Relief Fund</t>
  </si>
  <si>
    <t>DFPC Grant</t>
  </si>
  <si>
    <t>EMS Provider Grant</t>
  </si>
  <si>
    <t>RETAC Grant</t>
  </si>
  <si>
    <t>Total Grant Income</t>
  </si>
  <si>
    <t>Wildland Fire Fighting Reimburs</t>
  </si>
  <si>
    <t>Equipment Reimbursement</t>
  </si>
  <si>
    <t>Wildland Labor Volunteer</t>
  </si>
  <si>
    <t>Wildland Fire Staff</t>
  </si>
  <si>
    <t>Staff Overhead</t>
  </si>
  <si>
    <t>Wildland Exp Reimb</t>
  </si>
  <si>
    <t>Workmans Comp Firefighter Staff</t>
  </si>
  <si>
    <t>Workman's Comp Volunteer</t>
  </si>
  <si>
    <t>Billable overhead</t>
  </si>
  <si>
    <t>Total Wildland Fire Fighting Reimburs</t>
  </si>
  <si>
    <t>Insurance Settlement</t>
  </si>
  <si>
    <t>Radio</t>
  </si>
  <si>
    <t>3000 Gallon Tender</t>
  </si>
  <si>
    <t>AFG Expense</t>
  </si>
  <si>
    <t>SCBA Masks</t>
  </si>
  <si>
    <t>Total AFG Expense</t>
  </si>
  <si>
    <t>Grant Expenses - Other</t>
  </si>
  <si>
    <t>Volunteer Labor</t>
  </si>
  <si>
    <t>Volunteer/Employee 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</si>
</sst>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.00"/>
    <numFmt numFmtId="165" formatCode="m/d/yyyy;@"/>
    <numFmt numFmtId="166" formatCode="mm/dd/yyyy"/>
    <numFmt numFmtId="167" formatCode="#,##0.00;\-#,##0.00"/>
    <numFmt numFmtId="168" formatCode="#,##0.0#%;\-#,##0.0#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8"/>
      <color rgb="FF0000FF"/>
      <name val="Arial"/>
      <family val="2"/>
    </font>
    <font>
      <sz val="8"/>
      <color rgb="FF00008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4" fontId="3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0" fontId="2" fillId="0" borderId="2" xfId="0" applyFont="1" applyBorder="1"/>
    <xf numFmtId="0" fontId="4" fillId="0" borderId="2" xfId="0" applyFont="1" applyBorder="1"/>
    <xf numFmtId="164" fontId="5" fillId="0" borderId="0" xfId="0" applyNumberFormat="1" applyFont="1"/>
    <xf numFmtId="164" fontId="5" fillId="0" borderId="2" xfId="0" applyNumberFormat="1" applyFont="1" applyBorder="1"/>
    <xf numFmtId="0" fontId="3" fillId="0" borderId="0" xfId="0" applyFont="1"/>
    <xf numFmtId="164" fontId="2" fillId="0" borderId="0" xfId="1" applyNumberFormat="1" applyFont="1"/>
    <xf numFmtId="0" fontId="6" fillId="0" borderId="1" xfId="0" applyFont="1" applyBorder="1"/>
    <xf numFmtId="0" fontId="7" fillId="0" borderId="1" xfId="0" applyFont="1" applyBorder="1"/>
    <xf numFmtId="0" fontId="5" fillId="0" borderId="0" xfId="0" applyFont="1"/>
    <xf numFmtId="14" fontId="8" fillId="0" borderId="0" xfId="0" applyNumberFormat="1" applyFont="1"/>
    <xf numFmtId="164" fontId="0" fillId="0" borderId="0" xfId="0" applyNumberFormat="1"/>
    <xf numFmtId="164" fontId="9" fillId="0" borderId="0" xfId="0" applyNumberFormat="1" applyFont="1"/>
    <xf numFmtId="49" fontId="10" fillId="0" borderId="0" xfId="0" applyNumberFormat="1" applyFont="1"/>
    <xf numFmtId="166" fontId="10" fillId="0" borderId="0" xfId="0" applyNumberFormat="1" applyFont="1"/>
    <xf numFmtId="167" fontId="10" fillId="0" borderId="0" xfId="0" applyNumberFormat="1" applyFont="1"/>
    <xf numFmtId="49" fontId="11" fillId="0" borderId="0" xfId="0" applyNumberFormat="1" applyFont="1"/>
    <xf numFmtId="166" fontId="11" fillId="0" borderId="0" xfId="0" applyNumberFormat="1" applyFont="1"/>
    <xf numFmtId="167" fontId="11" fillId="0" borderId="0" xfId="0" applyNumberFormat="1" applyFont="1"/>
    <xf numFmtId="167" fontId="11" fillId="0" borderId="0" xfId="0" applyNumberFormat="1" applyFont="1" applyBorder="1"/>
    <xf numFmtId="49" fontId="12" fillId="0" borderId="0" xfId="0" applyNumberFormat="1" applyFont="1"/>
    <xf numFmtId="166" fontId="12" fillId="0" borderId="0" xfId="0" applyNumberFormat="1" applyFont="1"/>
    <xf numFmtId="167" fontId="12" fillId="0" borderId="4" xfId="0" applyNumberFormat="1" applyFont="1" applyBorder="1"/>
    <xf numFmtId="0" fontId="12" fillId="0" borderId="0" xfId="0" applyFont="1"/>
    <xf numFmtId="49" fontId="0" fillId="0" borderId="0" xfId="0" applyNumberFormat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167" fontId="13" fillId="0" borderId="0" xfId="0" applyNumberFormat="1" applyFont="1"/>
    <xf numFmtId="167" fontId="13" fillId="0" borderId="0" xfId="0" applyNumberFormat="1" applyFont="1" applyBorder="1"/>
    <xf numFmtId="167" fontId="13" fillId="0" borderId="5" xfId="0" applyNumberFormat="1" applyFont="1" applyBorder="1"/>
    <xf numFmtId="167" fontId="13" fillId="0" borderId="6" xfId="0" applyNumberFormat="1" applyFont="1" applyBorder="1"/>
    <xf numFmtId="167" fontId="13" fillId="0" borderId="1" xfId="0" applyNumberFormat="1" applyFont="1" applyBorder="1"/>
    <xf numFmtId="49" fontId="12" fillId="0" borderId="0" xfId="0" applyNumberFormat="1" applyFont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0" fontId="12" fillId="0" borderId="0" xfId="0" applyNumberFormat="1" applyFont="1"/>
    <xf numFmtId="49" fontId="0" fillId="0" borderId="0" xfId="0" applyNumberFormat="1"/>
    <xf numFmtId="49" fontId="0" fillId="0" borderId="3" xfId="0" applyNumberFormat="1" applyBorder="1" applyAlignment="1">
      <alignment horizontal="centerContinuous"/>
    </xf>
    <xf numFmtId="49" fontId="12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13" fillId="0" borderId="0" xfId="0" applyNumberFormat="1" applyFont="1"/>
    <xf numFmtId="168" fontId="13" fillId="0" borderId="0" xfId="0" applyNumberFormat="1" applyFont="1"/>
    <xf numFmtId="168" fontId="13" fillId="0" borderId="0" xfId="0" applyNumberFormat="1" applyFont="1" applyBorder="1"/>
    <xf numFmtId="168" fontId="13" fillId="0" borderId="6" xfId="0" applyNumberFormat="1" applyFont="1" applyBorder="1"/>
    <xf numFmtId="168" fontId="13" fillId="0" borderId="5" xfId="0" applyNumberFormat="1" applyFont="1" applyBorder="1"/>
    <xf numFmtId="168" fontId="13" fillId="0" borderId="1" xfId="0" applyNumberFormat="1" applyFont="1" applyBorder="1"/>
    <xf numFmtId="168" fontId="12" fillId="0" borderId="4" xfId="0" applyNumberFormat="1" applyFont="1" applyBorder="1"/>
    <xf numFmtId="49" fontId="12" fillId="0" borderId="7" xfId="0" applyNumberFormat="1" applyFont="1" applyBorder="1" applyAlignment="1">
      <alignment horizontal="center"/>
    </xf>
    <xf numFmtId="49" fontId="14" fillId="0" borderId="0" xfId="0" applyNumberFormat="1" applyFont="1"/>
    <xf numFmtId="167" fontId="15" fillId="0" borderId="0" xfId="0" applyNumberFormat="1" applyFont="1"/>
    <xf numFmtId="49" fontId="15" fillId="0" borderId="0" xfId="0" applyNumberFormat="1" applyFont="1"/>
    <xf numFmtId="168" fontId="15" fillId="0" borderId="0" xfId="0" applyNumberFormat="1" applyFont="1"/>
    <xf numFmtId="167" fontId="15" fillId="0" borderId="0" xfId="0" applyNumberFormat="1" applyFont="1" applyBorder="1"/>
    <xf numFmtId="168" fontId="15" fillId="0" borderId="0" xfId="0" applyNumberFormat="1" applyFont="1" applyBorder="1"/>
    <xf numFmtId="167" fontId="15" fillId="0" borderId="6" xfId="0" applyNumberFormat="1" applyFont="1" applyBorder="1"/>
    <xf numFmtId="168" fontId="15" fillId="0" borderId="6" xfId="0" applyNumberFormat="1" applyFont="1" applyBorder="1"/>
    <xf numFmtId="167" fontId="15" fillId="0" borderId="5" xfId="0" applyNumberFormat="1" applyFont="1" applyBorder="1"/>
    <xf numFmtId="168" fontId="15" fillId="0" borderId="5" xfId="0" applyNumberFormat="1" applyFont="1" applyBorder="1"/>
    <xf numFmtId="167" fontId="15" fillId="0" borderId="1" xfId="0" applyNumberFormat="1" applyFont="1" applyBorder="1"/>
    <xf numFmtId="168" fontId="15" fillId="0" borderId="1" xfId="0" applyNumberFormat="1" applyFont="1" applyBorder="1"/>
    <xf numFmtId="167" fontId="14" fillId="0" borderId="4" xfId="0" applyNumberFormat="1" applyFont="1" applyBorder="1"/>
    <xf numFmtId="168" fontId="14" fillId="0" borderId="4" xfId="0" applyNumberFormat="1" applyFont="1" applyBorder="1"/>
    <xf numFmtId="0" fontId="14" fillId="0" borderId="0" xfId="0" applyFont="1"/>
    <xf numFmtId="49" fontId="14" fillId="0" borderId="0" xfId="0" applyNumberFormat="1" applyFont="1" applyAlignment="1">
      <alignment horizontal="center"/>
    </xf>
    <xf numFmtId="49" fontId="14" fillId="0" borderId="7" xfId="0" applyNumberFormat="1" applyFont="1" applyBorder="1" applyAlignment="1">
      <alignment horizontal="center"/>
    </xf>
    <xf numFmtId="0" fontId="14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85725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85725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28575</xdr:colOff>
          <xdr:row>1</xdr:row>
          <xdr:rowOff>28575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28575</xdr:colOff>
          <xdr:row>1</xdr:row>
          <xdr:rowOff>28575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5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5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34EE088B-9C2F-4D41-9FC5-4FB3015439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79357F2C-2B48-4DA2-8C37-14D307AB4A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E8DF8-AB44-4F8A-906E-8E75E8EE935C}">
  <sheetPr codeName="Sheet1"/>
  <dimension ref="A1:N650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0.140625" style="33" bestFit="1" customWidth="1"/>
    <col min="2" max="3" width="2.28515625" style="33" customWidth="1"/>
    <col min="4" max="4" width="11.85546875" style="33" bestFit="1" customWidth="1"/>
    <col min="5" max="5" width="2.28515625" style="33" customWidth="1"/>
    <col min="6" max="6" width="8.7109375" style="33" bestFit="1" customWidth="1"/>
    <col min="7" max="7" width="2.28515625" style="33" customWidth="1"/>
    <col min="8" max="8" width="9.5703125" style="33" bestFit="1" customWidth="1"/>
    <col min="9" max="9" width="2.28515625" style="33" customWidth="1"/>
    <col min="10" max="10" width="29.85546875" style="33" bestFit="1" customWidth="1"/>
    <col min="11" max="11" width="2.28515625" style="33" customWidth="1"/>
    <col min="12" max="12" width="30.7109375" style="33" customWidth="1"/>
    <col min="13" max="13" width="2.28515625" style="33" customWidth="1"/>
    <col min="14" max="14" width="8.42578125" style="33" bestFit="1" customWidth="1"/>
  </cols>
  <sheetData>
    <row r="1" spans="1:14" s="32" customFormat="1" ht="15.75" thickBot="1" x14ac:dyDescent="0.3">
      <c r="A1" s="30"/>
      <c r="B1" s="30"/>
      <c r="C1" s="30"/>
      <c r="D1" s="31" t="s">
        <v>40</v>
      </c>
      <c r="E1" s="30"/>
      <c r="F1" s="31" t="s">
        <v>41</v>
      </c>
      <c r="G1" s="30"/>
      <c r="H1" s="31" t="s">
        <v>42</v>
      </c>
      <c r="I1" s="30"/>
      <c r="J1" s="31" t="s">
        <v>43</v>
      </c>
      <c r="K1" s="30"/>
      <c r="L1" s="31" t="s">
        <v>44</v>
      </c>
      <c r="M1" s="30"/>
      <c r="N1" s="31" t="s">
        <v>45</v>
      </c>
    </row>
    <row r="2" spans="1:14" ht="15.75" thickTop="1" x14ac:dyDescent="0.25">
      <c r="A2" s="19" t="s">
        <v>46</v>
      </c>
      <c r="B2" s="19"/>
      <c r="C2" s="19"/>
      <c r="D2" s="19"/>
      <c r="E2" s="19"/>
      <c r="F2" s="20"/>
      <c r="G2" s="19"/>
      <c r="H2" s="19"/>
      <c r="I2" s="19"/>
      <c r="J2" s="19"/>
      <c r="K2" s="19"/>
      <c r="L2" s="19"/>
      <c r="M2" s="19"/>
      <c r="N2" s="21"/>
    </row>
    <row r="3" spans="1:14" x14ac:dyDescent="0.25">
      <c r="A3" s="22"/>
      <c r="B3" s="22"/>
      <c r="C3" s="22"/>
      <c r="D3" s="22" t="s">
        <v>47</v>
      </c>
      <c r="E3" s="22"/>
      <c r="F3" s="23">
        <v>44207</v>
      </c>
      <c r="G3" s="22"/>
      <c r="H3" s="22"/>
      <c r="I3" s="22"/>
      <c r="J3" s="22"/>
      <c r="K3" s="22"/>
      <c r="L3" s="22" t="s">
        <v>483</v>
      </c>
      <c r="M3" s="22"/>
      <c r="N3" s="24">
        <v>10000</v>
      </c>
    </row>
    <row r="4" spans="1:14" x14ac:dyDescent="0.25">
      <c r="A4" s="22"/>
      <c r="B4" s="22"/>
      <c r="C4" s="22"/>
      <c r="D4" s="22" t="s">
        <v>48</v>
      </c>
      <c r="E4" s="22"/>
      <c r="F4" s="23">
        <v>44216</v>
      </c>
      <c r="G4" s="22"/>
      <c r="H4" s="22"/>
      <c r="I4" s="22"/>
      <c r="J4" s="22"/>
      <c r="K4" s="22"/>
      <c r="L4" s="22" t="s">
        <v>48</v>
      </c>
      <c r="M4" s="22"/>
      <c r="N4" s="24">
        <v>33861.910000000003</v>
      </c>
    </row>
    <row r="5" spans="1:14" x14ac:dyDescent="0.25">
      <c r="A5" s="22"/>
      <c r="B5" s="22"/>
      <c r="C5" s="22"/>
      <c r="D5" s="22" t="s">
        <v>48</v>
      </c>
      <c r="E5" s="22"/>
      <c r="F5" s="23">
        <v>44202</v>
      </c>
      <c r="G5" s="22"/>
      <c r="H5" s="22"/>
      <c r="I5" s="22"/>
      <c r="J5" s="22"/>
      <c r="K5" s="22"/>
      <c r="L5" s="22" t="s">
        <v>48</v>
      </c>
      <c r="M5" s="22"/>
      <c r="N5" s="24">
        <v>7063.01</v>
      </c>
    </row>
    <row r="6" spans="1:14" x14ac:dyDescent="0.25">
      <c r="A6" s="22"/>
      <c r="B6" s="22"/>
      <c r="C6" s="22"/>
      <c r="D6" s="22" t="s">
        <v>48</v>
      </c>
      <c r="E6" s="22"/>
      <c r="F6" s="23">
        <v>44218</v>
      </c>
      <c r="G6" s="22"/>
      <c r="H6" s="22"/>
      <c r="I6" s="22"/>
      <c r="J6" s="22"/>
      <c r="K6" s="22"/>
      <c r="L6" s="22" t="s">
        <v>48</v>
      </c>
      <c r="M6" s="22"/>
      <c r="N6" s="24">
        <v>272</v>
      </c>
    </row>
    <row r="7" spans="1:14" x14ac:dyDescent="0.25">
      <c r="A7" s="22"/>
      <c r="B7" s="22"/>
      <c r="C7" s="22"/>
      <c r="D7" s="22" t="s">
        <v>49</v>
      </c>
      <c r="E7" s="22"/>
      <c r="F7" s="23">
        <v>44224</v>
      </c>
      <c r="G7" s="22"/>
      <c r="H7" s="22"/>
      <c r="I7" s="22"/>
      <c r="J7" s="22" t="s">
        <v>383</v>
      </c>
      <c r="K7" s="22"/>
      <c r="L7" s="22" t="s">
        <v>484</v>
      </c>
      <c r="M7" s="22"/>
      <c r="N7" s="24">
        <v>-20890.580000000002</v>
      </c>
    </row>
    <row r="8" spans="1:14" x14ac:dyDescent="0.25">
      <c r="A8" s="22"/>
      <c r="B8" s="22"/>
      <c r="C8" s="22"/>
      <c r="D8" s="22" t="s">
        <v>48</v>
      </c>
      <c r="E8" s="22"/>
      <c r="F8" s="23">
        <v>44221</v>
      </c>
      <c r="G8" s="22"/>
      <c r="H8" s="22"/>
      <c r="I8" s="22"/>
      <c r="J8" s="22"/>
      <c r="K8" s="22"/>
      <c r="L8" s="22" t="s">
        <v>48</v>
      </c>
      <c r="M8" s="22"/>
      <c r="N8" s="24">
        <v>4442.13</v>
      </c>
    </row>
    <row r="9" spans="1:14" x14ac:dyDescent="0.25">
      <c r="A9" s="22"/>
      <c r="B9" s="22"/>
      <c r="C9" s="22"/>
      <c r="D9" s="22" t="s">
        <v>47</v>
      </c>
      <c r="E9" s="22"/>
      <c r="F9" s="23">
        <v>44228</v>
      </c>
      <c r="G9" s="22"/>
      <c r="H9" s="22"/>
      <c r="I9" s="22"/>
      <c r="J9" s="22"/>
      <c r="K9" s="22"/>
      <c r="L9" s="22" t="s">
        <v>483</v>
      </c>
      <c r="M9" s="22"/>
      <c r="N9" s="24">
        <v>40000</v>
      </c>
    </row>
    <row r="10" spans="1:14" x14ac:dyDescent="0.25">
      <c r="A10" s="22"/>
      <c r="B10" s="22"/>
      <c r="C10" s="22"/>
      <c r="D10" s="22" t="s">
        <v>48</v>
      </c>
      <c r="E10" s="22"/>
      <c r="F10" s="23">
        <v>44227</v>
      </c>
      <c r="G10" s="22"/>
      <c r="H10" s="22"/>
      <c r="I10" s="22"/>
      <c r="J10" s="22"/>
      <c r="K10" s="22"/>
      <c r="L10" s="22" t="s">
        <v>485</v>
      </c>
      <c r="M10" s="22"/>
      <c r="N10" s="24">
        <v>0.53</v>
      </c>
    </row>
    <row r="11" spans="1:14" x14ac:dyDescent="0.25">
      <c r="A11" s="22"/>
      <c r="B11" s="22"/>
      <c r="C11" s="22"/>
      <c r="D11" s="22" t="s">
        <v>47</v>
      </c>
      <c r="E11" s="22"/>
      <c r="F11" s="23">
        <v>44237</v>
      </c>
      <c r="G11" s="22"/>
      <c r="H11" s="22"/>
      <c r="I11" s="22"/>
      <c r="J11" s="22"/>
      <c r="K11" s="22"/>
      <c r="L11" s="22" t="s">
        <v>483</v>
      </c>
      <c r="M11" s="22"/>
      <c r="N11" s="24">
        <v>10000</v>
      </c>
    </row>
    <row r="12" spans="1:14" x14ac:dyDescent="0.25">
      <c r="A12" s="22"/>
      <c r="B12" s="22"/>
      <c r="C12" s="22"/>
      <c r="D12" s="22" t="s">
        <v>48</v>
      </c>
      <c r="E12" s="22"/>
      <c r="F12" s="23">
        <v>44246</v>
      </c>
      <c r="G12" s="22"/>
      <c r="H12" s="22"/>
      <c r="I12" s="22"/>
      <c r="J12" s="22"/>
      <c r="K12" s="22"/>
      <c r="L12" s="22" t="s">
        <v>48</v>
      </c>
      <c r="M12" s="22"/>
      <c r="N12" s="24">
        <v>232</v>
      </c>
    </row>
    <row r="13" spans="1:14" x14ac:dyDescent="0.25">
      <c r="A13" s="22"/>
      <c r="B13" s="22"/>
      <c r="C13" s="22"/>
      <c r="D13" s="22" t="s">
        <v>48</v>
      </c>
      <c r="E13" s="22"/>
      <c r="F13" s="23">
        <v>44250</v>
      </c>
      <c r="G13" s="22"/>
      <c r="H13" s="22"/>
      <c r="I13" s="22"/>
      <c r="J13" s="22"/>
      <c r="K13" s="22"/>
      <c r="L13" s="22" t="s">
        <v>48</v>
      </c>
      <c r="M13" s="22"/>
      <c r="N13" s="24">
        <v>22047.8</v>
      </c>
    </row>
    <row r="14" spans="1:14" x14ac:dyDescent="0.25">
      <c r="A14" s="22"/>
      <c r="B14" s="22"/>
      <c r="C14" s="22"/>
      <c r="D14" s="22" t="s">
        <v>49</v>
      </c>
      <c r="E14" s="22"/>
      <c r="F14" s="23">
        <v>44252</v>
      </c>
      <c r="G14" s="22"/>
      <c r="H14" s="22"/>
      <c r="I14" s="22"/>
      <c r="J14" s="22" t="s">
        <v>383</v>
      </c>
      <c r="K14" s="22"/>
      <c r="L14" s="22" t="s">
        <v>486</v>
      </c>
      <c r="M14" s="22"/>
      <c r="N14" s="24">
        <v>-21475.47</v>
      </c>
    </row>
    <row r="15" spans="1:14" x14ac:dyDescent="0.25">
      <c r="A15" s="22"/>
      <c r="B15" s="22"/>
      <c r="C15" s="22"/>
      <c r="D15" s="22" t="s">
        <v>47</v>
      </c>
      <c r="E15" s="22"/>
      <c r="F15" s="23">
        <v>44253</v>
      </c>
      <c r="G15" s="22"/>
      <c r="H15" s="22"/>
      <c r="I15" s="22"/>
      <c r="J15" s="22"/>
      <c r="K15" s="22"/>
      <c r="L15" s="22" t="s">
        <v>483</v>
      </c>
      <c r="M15" s="22"/>
      <c r="N15" s="24">
        <v>21000</v>
      </c>
    </row>
    <row r="16" spans="1:14" x14ac:dyDescent="0.25">
      <c r="A16" s="22"/>
      <c r="B16" s="22"/>
      <c r="C16" s="22"/>
      <c r="D16" s="22" t="s">
        <v>48</v>
      </c>
      <c r="E16" s="22"/>
      <c r="F16" s="23">
        <v>44253</v>
      </c>
      <c r="G16" s="22"/>
      <c r="H16" s="22"/>
      <c r="I16" s="22"/>
      <c r="J16" s="22"/>
      <c r="K16" s="22"/>
      <c r="L16" s="22" t="s">
        <v>48</v>
      </c>
      <c r="M16" s="22"/>
      <c r="N16" s="24">
        <v>30256.59</v>
      </c>
    </row>
    <row r="17" spans="1:14" x14ac:dyDescent="0.25">
      <c r="A17" s="22"/>
      <c r="B17" s="22"/>
      <c r="C17" s="22"/>
      <c r="D17" s="22" t="s">
        <v>48</v>
      </c>
      <c r="E17" s="22"/>
      <c r="F17" s="23">
        <v>44255</v>
      </c>
      <c r="G17" s="22"/>
      <c r="H17" s="22"/>
      <c r="I17" s="22"/>
      <c r="J17" s="22"/>
      <c r="K17" s="22"/>
      <c r="L17" s="22" t="s">
        <v>485</v>
      </c>
      <c r="M17" s="22"/>
      <c r="N17" s="24">
        <v>0.4</v>
      </c>
    </row>
    <row r="18" spans="1:14" x14ac:dyDescent="0.25">
      <c r="A18" s="22"/>
      <c r="B18" s="22"/>
      <c r="C18" s="22"/>
      <c r="D18" s="22" t="s">
        <v>48</v>
      </c>
      <c r="E18" s="22"/>
      <c r="F18" s="23">
        <v>44274</v>
      </c>
      <c r="G18" s="22"/>
      <c r="H18" s="22"/>
      <c r="I18" s="22"/>
      <c r="J18" s="22"/>
      <c r="K18" s="22"/>
      <c r="L18" s="22" t="s">
        <v>48</v>
      </c>
      <c r="M18" s="22"/>
      <c r="N18" s="24">
        <v>5654.7</v>
      </c>
    </row>
    <row r="19" spans="1:14" x14ac:dyDescent="0.25">
      <c r="A19" s="22"/>
      <c r="B19" s="22"/>
      <c r="C19" s="22"/>
      <c r="D19" s="22" t="s">
        <v>48</v>
      </c>
      <c r="E19" s="22"/>
      <c r="F19" s="23">
        <v>44287</v>
      </c>
      <c r="G19" s="22"/>
      <c r="H19" s="22"/>
      <c r="I19" s="22"/>
      <c r="J19" s="22"/>
      <c r="K19" s="22"/>
      <c r="L19" s="22" t="s">
        <v>48</v>
      </c>
      <c r="M19" s="22"/>
      <c r="N19" s="24">
        <v>1272</v>
      </c>
    </row>
    <row r="20" spans="1:14" x14ac:dyDescent="0.25">
      <c r="A20" s="22"/>
      <c r="B20" s="22"/>
      <c r="C20" s="22"/>
      <c r="D20" s="22" t="s">
        <v>49</v>
      </c>
      <c r="E20" s="22"/>
      <c r="F20" s="23">
        <v>44285</v>
      </c>
      <c r="G20" s="22"/>
      <c r="H20" s="22"/>
      <c r="I20" s="22"/>
      <c r="J20" s="22" t="s">
        <v>383</v>
      </c>
      <c r="K20" s="22"/>
      <c r="L20" s="22" t="s">
        <v>487</v>
      </c>
      <c r="M20" s="22"/>
      <c r="N20" s="24">
        <v>-23493.33</v>
      </c>
    </row>
    <row r="21" spans="1:14" x14ac:dyDescent="0.25">
      <c r="A21" s="22"/>
      <c r="B21" s="22"/>
      <c r="C21" s="22"/>
      <c r="D21" s="22" t="s">
        <v>47</v>
      </c>
      <c r="E21" s="22"/>
      <c r="F21" s="23">
        <v>44284</v>
      </c>
      <c r="G21" s="22"/>
      <c r="H21" s="22"/>
      <c r="I21" s="22"/>
      <c r="J21" s="22"/>
      <c r="K21" s="22"/>
      <c r="L21" s="22" t="s">
        <v>483</v>
      </c>
      <c r="M21" s="22"/>
      <c r="N21" s="24">
        <v>20000</v>
      </c>
    </row>
    <row r="22" spans="1:14" x14ac:dyDescent="0.25">
      <c r="A22" s="22"/>
      <c r="B22" s="22"/>
      <c r="C22" s="22"/>
      <c r="D22" s="22" t="s">
        <v>48</v>
      </c>
      <c r="E22" s="22"/>
      <c r="F22" s="23">
        <v>44285</v>
      </c>
      <c r="G22" s="22"/>
      <c r="H22" s="22"/>
      <c r="I22" s="22"/>
      <c r="J22" s="22"/>
      <c r="K22" s="22"/>
      <c r="L22" s="22" t="s">
        <v>48</v>
      </c>
      <c r="M22" s="22"/>
      <c r="N22" s="24">
        <v>5394</v>
      </c>
    </row>
    <row r="23" spans="1:14" x14ac:dyDescent="0.25">
      <c r="A23" s="22"/>
      <c r="B23" s="22"/>
      <c r="C23" s="22"/>
      <c r="D23" s="22" t="s">
        <v>48</v>
      </c>
      <c r="E23" s="22"/>
      <c r="F23" s="23">
        <v>44286</v>
      </c>
      <c r="G23" s="22"/>
      <c r="H23" s="22"/>
      <c r="I23" s="22"/>
      <c r="J23" s="22"/>
      <c r="K23" s="22"/>
      <c r="L23" s="22" t="s">
        <v>485</v>
      </c>
      <c r="M23" s="22"/>
      <c r="N23" s="24">
        <v>0.41</v>
      </c>
    </row>
    <row r="24" spans="1:14" x14ac:dyDescent="0.25">
      <c r="A24" s="22"/>
      <c r="B24" s="22"/>
      <c r="C24" s="22"/>
      <c r="D24" s="22" t="s">
        <v>47</v>
      </c>
      <c r="E24" s="22"/>
      <c r="F24" s="23">
        <v>44288</v>
      </c>
      <c r="G24" s="22"/>
      <c r="H24" s="22"/>
      <c r="I24" s="22"/>
      <c r="J24" s="22"/>
      <c r="K24" s="22"/>
      <c r="L24" s="22" t="s">
        <v>483</v>
      </c>
      <c r="M24" s="22"/>
      <c r="N24" s="24">
        <v>45000</v>
      </c>
    </row>
    <row r="25" spans="1:14" x14ac:dyDescent="0.25">
      <c r="A25" s="22"/>
      <c r="B25" s="22"/>
      <c r="C25" s="22"/>
      <c r="D25" s="22" t="s">
        <v>47</v>
      </c>
      <c r="E25" s="22"/>
      <c r="F25" s="23">
        <v>44298</v>
      </c>
      <c r="G25" s="22"/>
      <c r="H25" s="22"/>
      <c r="I25" s="22"/>
      <c r="J25" s="22"/>
      <c r="K25" s="22"/>
      <c r="L25" s="22" t="s">
        <v>483</v>
      </c>
      <c r="M25" s="22"/>
      <c r="N25" s="24">
        <v>20000</v>
      </c>
    </row>
    <row r="26" spans="1:14" x14ac:dyDescent="0.25">
      <c r="A26" s="22"/>
      <c r="B26" s="22"/>
      <c r="C26" s="22"/>
      <c r="D26" s="22" t="s">
        <v>49</v>
      </c>
      <c r="E26" s="22"/>
      <c r="F26" s="23">
        <v>44315</v>
      </c>
      <c r="G26" s="22"/>
      <c r="H26" s="22"/>
      <c r="I26" s="22"/>
      <c r="J26" s="22" t="s">
        <v>383</v>
      </c>
      <c r="K26" s="22"/>
      <c r="L26" s="22" t="s">
        <v>488</v>
      </c>
      <c r="M26" s="22"/>
      <c r="N26" s="24">
        <v>-21333.83</v>
      </c>
    </row>
    <row r="27" spans="1:14" x14ac:dyDescent="0.25">
      <c r="A27" s="22"/>
      <c r="B27" s="22"/>
      <c r="C27" s="22"/>
      <c r="D27" s="22" t="s">
        <v>48</v>
      </c>
      <c r="E27" s="22"/>
      <c r="F27" s="23">
        <v>44298</v>
      </c>
      <c r="G27" s="22"/>
      <c r="H27" s="22"/>
      <c r="I27" s="22"/>
      <c r="J27" s="22"/>
      <c r="K27" s="22"/>
      <c r="L27" s="22" t="s">
        <v>48</v>
      </c>
      <c r="M27" s="22"/>
      <c r="N27" s="24">
        <v>5512.83</v>
      </c>
    </row>
    <row r="28" spans="1:14" x14ac:dyDescent="0.25">
      <c r="A28" s="22"/>
      <c r="B28" s="22"/>
      <c r="C28" s="22"/>
      <c r="D28" s="22" t="s">
        <v>47</v>
      </c>
      <c r="E28" s="22"/>
      <c r="F28" s="23">
        <v>44314</v>
      </c>
      <c r="G28" s="22"/>
      <c r="H28" s="22"/>
      <c r="I28" s="22"/>
      <c r="J28" s="22"/>
      <c r="K28" s="22"/>
      <c r="L28" s="22" t="s">
        <v>483</v>
      </c>
      <c r="M28" s="22"/>
      <c r="N28" s="24">
        <v>65000</v>
      </c>
    </row>
    <row r="29" spans="1:14" x14ac:dyDescent="0.25">
      <c r="A29" s="22"/>
      <c r="B29" s="22"/>
      <c r="C29" s="22"/>
      <c r="D29" s="22" t="s">
        <v>48</v>
      </c>
      <c r="E29" s="22"/>
      <c r="F29" s="23">
        <v>44316</v>
      </c>
      <c r="G29" s="22"/>
      <c r="H29" s="22"/>
      <c r="I29" s="22"/>
      <c r="J29" s="22"/>
      <c r="K29" s="22"/>
      <c r="L29" s="22" t="s">
        <v>485</v>
      </c>
      <c r="M29" s="22"/>
      <c r="N29" s="24">
        <v>0.26</v>
      </c>
    </row>
    <row r="30" spans="1:14" x14ac:dyDescent="0.25">
      <c r="A30" s="22"/>
      <c r="B30" s="22"/>
      <c r="C30" s="22"/>
      <c r="D30" s="22" t="s">
        <v>47</v>
      </c>
      <c r="E30" s="22"/>
      <c r="F30" s="23">
        <v>44330</v>
      </c>
      <c r="G30" s="22"/>
      <c r="H30" s="22"/>
      <c r="I30" s="22"/>
      <c r="J30" s="22"/>
      <c r="K30" s="22"/>
      <c r="L30" s="22" t="s">
        <v>483</v>
      </c>
      <c r="M30" s="22"/>
      <c r="N30" s="24">
        <v>60000</v>
      </c>
    </row>
    <row r="31" spans="1:14" x14ac:dyDescent="0.25">
      <c r="A31" s="22"/>
      <c r="B31" s="22"/>
      <c r="C31" s="22"/>
      <c r="D31" s="22" t="s">
        <v>49</v>
      </c>
      <c r="E31" s="22"/>
      <c r="F31" s="23">
        <v>44336</v>
      </c>
      <c r="G31" s="22"/>
      <c r="H31" s="22"/>
      <c r="I31" s="22"/>
      <c r="J31" s="22" t="s">
        <v>383</v>
      </c>
      <c r="K31" s="22"/>
      <c r="L31" s="22" t="s">
        <v>489</v>
      </c>
      <c r="M31" s="22"/>
      <c r="N31" s="24">
        <v>-1332.71</v>
      </c>
    </row>
    <row r="32" spans="1:14" x14ac:dyDescent="0.25">
      <c r="A32" s="22"/>
      <c r="B32" s="22"/>
      <c r="C32" s="22"/>
      <c r="D32" s="22" t="s">
        <v>47</v>
      </c>
      <c r="E32" s="22"/>
      <c r="F32" s="23">
        <v>44337</v>
      </c>
      <c r="G32" s="22"/>
      <c r="H32" s="22"/>
      <c r="I32" s="22"/>
      <c r="J32" s="22"/>
      <c r="K32" s="22"/>
      <c r="L32" s="22" t="s">
        <v>483</v>
      </c>
      <c r="M32" s="22"/>
      <c r="N32" s="24">
        <v>10000</v>
      </c>
    </row>
    <row r="33" spans="1:14" x14ac:dyDescent="0.25">
      <c r="A33" s="22"/>
      <c r="B33" s="22"/>
      <c r="C33" s="22"/>
      <c r="D33" s="22" t="s">
        <v>49</v>
      </c>
      <c r="E33" s="22"/>
      <c r="F33" s="23">
        <v>44343</v>
      </c>
      <c r="G33" s="22"/>
      <c r="H33" s="22"/>
      <c r="I33" s="22"/>
      <c r="J33" s="22" t="s">
        <v>383</v>
      </c>
      <c r="K33" s="22"/>
      <c r="L33" s="22" t="s">
        <v>490</v>
      </c>
      <c r="M33" s="22"/>
      <c r="N33" s="24">
        <v>-24455.37</v>
      </c>
    </row>
    <row r="34" spans="1:14" x14ac:dyDescent="0.25">
      <c r="A34" s="22"/>
      <c r="B34" s="22"/>
      <c r="C34" s="22"/>
      <c r="D34" s="22" t="s">
        <v>49</v>
      </c>
      <c r="E34" s="22"/>
      <c r="F34" s="23">
        <v>44343</v>
      </c>
      <c r="G34" s="22"/>
      <c r="H34" s="22"/>
      <c r="I34" s="22"/>
      <c r="J34" s="22" t="s">
        <v>383</v>
      </c>
      <c r="K34" s="22"/>
      <c r="L34" s="22" t="s">
        <v>490</v>
      </c>
      <c r="M34" s="22"/>
      <c r="N34" s="24">
        <v>-2338.92</v>
      </c>
    </row>
    <row r="35" spans="1:14" x14ac:dyDescent="0.25">
      <c r="A35" s="22"/>
      <c r="B35" s="22"/>
      <c r="C35" s="22"/>
      <c r="D35" s="22" t="s">
        <v>47</v>
      </c>
      <c r="E35" s="22"/>
      <c r="F35" s="23">
        <v>44342</v>
      </c>
      <c r="G35" s="22"/>
      <c r="H35" s="22"/>
      <c r="I35" s="22"/>
      <c r="J35" s="22"/>
      <c r="K35" s="22"/>
      <c r="L35" s="22" t="s">
        <v>483</v>
      </c>
      <c r="M35" s="22"/>
      <c r="N35" s="24">
        <v>45000</v>
      </c>
    </row>
    <row r="36" spans="1:14" x14ac:dyDescent="0.25">
      <c r="A36" s="22"/>
      <c r="B36" s="22"/>
      <c r="C36" s="22"/>
      <c r="D36" s="22" t="s">
        <v>48</v>
      </c>
      <c r="E36" s="22"/>
      <c r="F36" s="23">
        <v>44347</v>
      </c>
      <c r="G36" s="22"/>
      <c r="H36" s="22"/>
      <c r="I36" s="22"/>
      <c r="J36" s="22"/>
      <c r="K36" s="22"/>
      <c r="L36" s="22" t="s">
        <v>485</v>
      </c>
      <c r="M36" s="22"/>
      <c r="N36" s="24">
        <v>0.34</v>
      </c>
    </row>
    <row r="37" spans="1:14" x14ac:dyDescent="0.25">
      <c r="A37" s="22"/>
      <c r="B37" s="22"/>
      <c r="C37" s="22"/>
      <c r="D37" s="22" t="s">
        <v>47</v>
      </c>
      <c r="E37" s="22"/>
      <c r="F37" s="23">
        <v>44355</v>
      </c>
      <c r="G37" s="22"/>
      <c r="H37" s="22"/>
      <c r="I37" s="22"/>
      <c r="J37" s="22"/>
      <c r="K37" s="22"/>
      <c r="L37" s="22" t="s">
        <v>483</v>
      </c>
      <c r="M37" s="22"/>
      <c r="N37" s="24">
        <v>25000</v>
      </c>
    </row>
    <row r="38" spans="1:14" x14ac:dyDescent="0.25">
      <c r="A38" s="22"/>
      <c r="B38" s="22"/>
      <c r="C38" s="22"/>
      <c r="D38" s="22" t="s">
        <v>48</v>
      </c>
      <c r="E38" s="22"/>
      <c r="F38" s="23">
        <v>44351</v>
      </c>
      <c r="G38" s="22"/>
      <c r="H38" s="22"/>
      <c r="I38" s="22"/>
      <c r="J38" s="22"/>
      <c r="K38" s="22"/>
      <c r="L38" s="22" t="s">
        <v>48</v>
      </c>
      <c r="M38" s="22"/>
      <c r="N38" s="24">
        <v>49.91</v>
      </c>
    </row>
    <row r="39" spans="1:14" x14ac:dyDescent="0.25">
      <c r="A39" s="22"/>
      <c r="B39" s="22"/>
      <c r="C39" s="22"/>
      <c r="D39" s="22" t="s">
        <v>48</v>
      </c>
      <c r="E39" s="22"/>
      <c r="F39" s="23">
        <v>44364</v>
      </c>
      <c r="G39" s="22"/>
      <c r="H39" s="22"/>
      <c r="I39" s="22"/>
      <c r="J39" s="22"/>
      <c r="K39" s="22"/>
      <c r="L39" s="22" t="s">
        <v>48</v>
      </c>
      <c r="M39" s="22"/>
      <c r="N39" s="24">
        <v>13461</v>
      </c>
    </row>
    <row r="40" spans="1:14" x14ac:dyDescent="0.25">
      <c r="A40" s="22"/>
      <c r="B40" s="22"/>
      <c r="C40" s="22"/>
      <c r="D40" s="22" t="s">
        <v>49</v>
      </c>
      <c r="E40" s="22"/>
      <c r="F40" s="23">
        <v>44376</v>
      </c>
      <c r="G40" s="22"/>
      <c r="H40" s="22"/>
      <c r="I40" s="22"/>
      <c r="J40" s="22" t="s">
        <v>383</v>
      </c>
      <c r="K40" s="22"/>
      <c r="L40" s="22" t="s">
        <v>491</v>
      </c>
      <c r="M40" s="22"/>
      <c r="N40" s="24">
        <v>-20388.22</v>
      </c>
    </row>
    <row r="41" spans="1:14" x14ac:dyDescent="0.25">
      <c r="A41" s="22"/>
      <c r="B41" s="22"/>
      <c r="C41" s="22"/>
      <c r="D41" s="22" t="s">
        <v>48</v>
      </c>
      <c r="E41" s="22"/>
      <c r="F41" s="23">
        <v>44376</v>
      </c>
      <c r="G41" s="22"/>
      <c r="H41" s="22"/>
      <c r="I41" s="22"/>
      <c r="J41" s="22"/>
      <c r="K41" s="22"/>
      <c r="L41" s="22" t="s">
        <v>48</v>
      </c>
      <c r="M41" s="22"/>
      <c r="N41" s="24">
        <v>423.62</v>
      </c>
    </row>
    <row r="42" spans="1:14" x14ac:dyDescent="0.25">
      <c r="A42" s="22"/>
      <c r="B42" s="22"/>
      <c r="C42" s="22"/>
      <c r="D42" s="22" t="s">
        <v>47</v>
      </c>
      <c r="E42" s="22"/>
      <c r="F42" s="23">
        <v>44375</v>
      </c>
      <c r="G42" s="22"/>
      <c r="H42" s="22"/>
      <c r="I42" s="22"/>
      <c r="J42" s="22"/>
      <c r="K42" s="22"/>
      <c r="L42" s="22" t="s">
        <v>483</v>
      </c>
      <c r="M42" s="22"/>
      <c r="N42" s="24">
        <v>30000</v>
      </c>
    </row>
    <row r="43" spans="1:14" x14ac:dyDescent="0.25">
      <c r="A43" s="22"/>
      <c r="B43" s="22"/>
      <c r="C43" s="22"/>
      <c r="D43" s="22" t="s">
        <v>48</v>
      </c>
      <c r="E43" s="22"/>
      <c r="F43" s="23">
        <v>44377</v>
      </c>
      <c r="G43" s="22"/>
      <c r="H43" s="22"/>
      <c r="I43" s="22"/>
      <c r="J43" s="22"/>
      <c r="K43" s="22"/>
      <c r="L43" s="22" t="s">
        <v>485</v>
      </c>
      <c r="M43" s="22"/>
      <c r="N43" s="24">
        <v>0.21</v>
      </c>
    </row>
    <row r="44" spans="1:14" x14ac:dyDescent="0.25">
      <c r="A44" s="22"/>
      <c r="B44" s="22"/>
      <c r="C44" s="22"/>
      <c r="D44" s="22" t="s">
        <v>48</v>
      </c>
      <c r="E44" s="22"/>
      <c r="F44" s="23">
        <v>44384</v>
      </c>
      <c r="G44" s="22"/>
      <c r="H44" s="22"/>
      <c r="I44" s="22"/>
      <c r="J44" s="22"/>
      <c r="K44" s="22"/>
      <c r="L44" s="22" t="s">
        <v>48</v>
      </c>
      <c r="M44" s="22"/>
      <c r="N44" s="24">
        <v>100</v>
      </c>
    </row>
    <row r="45" spans="1:14" x14ac:dyDescent="0.25">
      <c r="A45" s="22"/>
      <c r="B45" s="22"/>
      <c r="C45" s="22"/>
      <c r="D45" s="22" t="s">
        <v>47</v>
      </c>
      <c r="E45" s="22"/>
      <c r="F45" s="23">
        <v>44398</v>
      </c>
      <c r="G45" s="22"/>
      <c r="H45" s="22"/>
      <c r="I45" s="22"/>
      <c r="J45" s="22"/>
      <c r="K45" s="22"/>
      <c r="L45" s="22" t="s">
        <v>483</v>
      </c>
      <c r="M45" s="22"/>
      <c r="N45" s="24">
        <v>15000</v>
      </c>
    </row>
    <row r="46" spans="1:14" x14ac:dyDescent="0.25">
      <c r="A46" s="22"/>
      <c r="B46" s="22"/>
      <c r="C46" s="22"/>
      <c r="D46" s="22" t="s">
        <v>48</v>
      </c>
      <c r="E46" s="22"/>
      <c r="F46" s="23">
        <v>44379</v>
      </c>
      <c r="G46" s="22"/>
      <c r="H46" s="22"/>
      <c r="I46" s="22"/>
      <c r="J46" s="22"/>
      <c r="K46" s="22"/>
      <c r="L46" s="22" t="s">
        <v>48</v>
      </c>
      <c r="M46" s="22"/>
      <c r="N46" s="24">
        <v>28795.32</v>
      </c>
    </row>
    <row r="47" spans="1:14" x14ac:dyDescent="0.25">
      <c r="A47" s="22"/>
      <c r="B47" s="22"/>
      <c r="C47" s="22"/>
      <c r="D47" s="22" t="s">
        <v>49</v>
      </c>
      <c r="E47" s="22"/>
      <c r="F47" s="23">
        <v>44406</v>
      </c>
      <c r="G47" s="22"/>
      <c r="H47" s="22"/>
      <c r="I47" s="22"/>
      <c r="J47" s="22" t="s">
        <v>383</v>
      </c>
      <c r="K47" s="22"/>
      <c r="L47" s="22" t="s">
        <v>492</v>
      </c>
      <c r="M47" s="22"/>
      <c r="N47" s="24">
        <v>-24768.18</v>
      </c>
    </row>
    <row r="48" spans="1:14" x14ac:dyDescent="0.25">
      <c r="A48" s="22"/>
      <c r="B48" s="22"/>
      <c r="C48" s="22"/>
      <c r="D48" s="22" t="s">
        <v>47</v>
      </c>
      <c r="E48" s="22"/>
      <c r="F48" s="23">
        <v>44410</v>
      </c>
      <c r="G48" s="22"/>
      <c r="H48" s="22"/>
      <c r="I48" s="22"/>
      <c r="J48" s="22"/>
      <c r="K48" s="22"/>
      <c r="L48" s="22" t="s">
        <v>483</v>
      </c>
      <c r="M48" s="22"/>
      <c r="N48" s="24">
        <v>20000</v>
      </c>
    </row>
    <row r="49" spans="1:14" x14ac:dyDescent="0.25">
      <c r="A49" s="22"/>
      <c r="B49" s="22"/>
      <c r="C49" s="22"/>
      <c r="D49" s="22" t="s">
        <v>48</v>
      </c>
      <c r="E49" s="22"/>
      <c r="F49" s="23">
        <v>44407</v>
      </c>
      <c r="G49" s="22"/>
      <c r="H49" s="22"/>
      <c r="I49" s="22"/>
      <c r="J49" s="22"/>
      <c r="K49" s="22"/>
      <c r="L49" s="22" t="s">
        <v>48</v>
      </c>
      <c r="M49" s="22"/>
      <c r="N49" s="24">
        <v>50</v>
      </c>
    </row>
    <row r="50" spans="1:14" x14ac:dyDescent="0.25">
      <c r="A50" s="22"/>
      <c r="B50" s="22"/>
      <c r="C50" s="22"/>
      <c r="D50" s="22" t="s">
        <v>48</v>
      </c>
      <c r="E50" s="22"/>
      <c r="F50" s="23">
        <v>44408</v>
      </c>
      <c r="G50" s="22"/>
      <c r="H50" s="22"/>
      <c r="I50" s="22"/>
      <c r="J50" s="22"/>
      <c r="K50" s="22"/>
      <c r="L50" s="22" t="s">
        <v>485</v>
      </c>
      <c r="M50" s="22"/>
      <c r="N50" s="24">
        <v>0.37</v>
      </c>
    </row>
    <row r="51" spans="1:14" x14ac:dyDescent="0.25">
      <c r="A51" s="22"/>
      <c r="B51" s="22"/>
      <c r="C51" s="22"/>
      <c r="D51" s="22" t="s">
        <v>48</v>
      </c>
      <c r="E51" s="22"/>
      <c r="F51" s="23">
        <v>44414</v>
      </c>
      <c r="G51" s="22"/>
      <c r="H51" s="22"/>
      <c r="I51" s="22"/>
      <c r="J51" s="22"/>
      <c r="K51" s="22"/>
      <c r="L51" s="22" t="s">
        <v>48</v>
      </c>
      <c r="M51" s="22"/>
      <c r="N51" s="24">
        <v>3512.08</v>
      </c>
    </row>
    <row r="52" spans="1:14" x14ac:dyDescent="0.25">
      <c r="A52" s="22"/>
      <c r="B52" s="22"/>
      <c r="C52" s="22"/>
      <c r="D52" s="22" t="s">
        <v>47</v>
      </c>
      <c r="E52" s="22"/>
      <c r="F52" s="23">
        <v>44418</v>
      </c>
      <c r="G52" s="22"/>
      <c r="H52" s="22"/>
      <c r="I52" s="22"/>
      <c r="J52" s="22"/>
      <c r="K52" s="22"/>
      <c r="L52" s="22" t="s">
        <v>483</v>
      </c>
      <c r="M52" s="22"/>
      <c r="N52" s="24">
        <v>15000</v>
      </c>
    </row>
    <row r="53" spans="1:14" x14ac:dyDescent="0.25">
      <c r="A53" s="22"/>
      <c r="B53" s="22"/>
      <c r="C53" s="22"/>
      <c r="D53" s="22" t="s">
        <v>48</v>
      </c>
      <c r="E53" s="22"/>
      <c r="F53" s="23">
        <v>44421</v>
      </c>
      <c r="G53" s="22"/>
      <c r="H53" s="22"/>
      <c r="I53" s="22"/>
      <c r="J53" s="22"/>
      <c r="K53" s="22"/>
      <c r="L53" s="22" t="s">
        <v>48</v>
      </c>
      <c r="M53" s="22"/>
      <c r="N53" s="24">
        <v>3053</v>
      </c>
    </row>
    <row r="54" spans="1:14" x14ac:dyDescent="0.25">
      <c r="A54" s="22"/>
      <c r="B54" s="22"/>
      <c r="C54" s="22"/>
      <c r="D54" s="22" t="s">
        <v>49</v>
      </c>
      <c r="E54" s="22"/>
      <c r="F54" s="23">
        <v>44438</v>
      </c>
      <c r="G54" s="22"/>
      <c r="H54" s="22"/>
      <c r="I54" s="22"/>
      <c r="J54" s="22" t="s">
        <v>383</v>
      </c>
      <c r="K54" s="22"/>
      <c r="L54" s="22" t="s">
        <v>493</v>
      </c>
      <c r="M54" s="22"/>
      <c r="N54" s="24">
        <v>-44711.82</v>
      </c>
    </row>
    <row r="55" spans="1:14" x14ac:dyDescent="0.25">
      <c r="A55" s="22"/>
      <c r="B55" s="22"/>
      <c r="C55" s="22"/>
      <c r="D55" s="22" t="s">
        <v>47</v>
      </c>
      <c r="E55" s="22"/>
      <c r="F55" s="23">
        <v>44435</v>
      </c>
      <c r="G55" s="22"/>
      <c r="H55" s="22"/>
      <c r="I55" s="22"/>
      <c r="J55" s="22"/>
      <c r="K55" s="22"/>
      <c r="L55" s="22" t="s">
        <v>483</v>
      </c>
      <c r="M55" s="22"/>
      <c r="N55" s="24">
        <v>85000</v>
      </c>
    </row>
    <row r="56" spans="1:14" x14ac:dyDescent="0.25">
      <c r="A56" s="22"/>
      <c r="B56" s="22"/>
      <c r="C56" s="22"/>
      <c r="D56" s="22" t="s">
        <v>47</v>
      </c>
      <c r="E56" s="22"/>
      <c r="F56" s="23">
        <v>44428</v>
      </c>
      <c r="G56" s="22"/>
      <c r="H56" s="22"/>
      <c r="I56" s="22"/>
      <c r="J56" s="22"/>
      <c r="K56" s="22"/>
      <c r="L56" s="22" t="s">
        <v>483</v>
      </c>
      <c r="M56" s="22"/>
      <c r="N56" s="24">
        <v>15000</v>
      </c>
    </row>
    <row r="57" spans="1:14" x14ac:dyDescent="0.25">
      <c r="A57" s="22"/>
      <c r="B57" s="22"/>
      <c r="C57" s="22"/>
      <c r="D57" s="22" t="s">
        <v>48</v>
      </c>
      <c r="E57" s="22"/>
      <c r="F57" s="23">
        <v>44439</v>
      </c>
      <c r="G57" s="22"/>
      <c r="H57" s="22"/>
      <c r="I57" s="22"/>
      <c r="J57" s="22"/>
      <c r="K57" s="22"/>
      <c r="L57" s="22" t="s">
        <v>485</v>
      </c>
      <c r="M57" s="22"/>
      <c r="N57" s="24">
        <v>0.23</v>
      </c>
    </row>
    <row r="58" spans="1:14" x14ac:dyDescent="0.25">
      <c r="A58" s="22"/>
      <c r="B58" s="22"/>
      <c r="C58" s="22"/>
      <c r="D58" s="22" t="s">
        <v>48</v>
      </c>
      <c r="E58" s="22"/>
      <c r="F58" s="23">
        <v>44441</v>
      </c>
      <c r="G58" s="22"/>
      <c r="H58" s="22"/>
      <c r="I58" s="22"/>
      <c r="J58" s="22"/>
      <c r="K58" s="22"/>
      <c r="L58" s="22" t="s">
        <v>48</v>
      </c>
      <c r="M58" s="22"/>
      <c r="N58" s="24">
        <v>7573.66</v>
      </c>
    </row>
    <row r="59" spans="1:14" x14ac:dyDescent="0.25">
      <c r="A59" s="22"/>
      <c r="B59" s="22"/>
      <c r="C59" s="22"/>
      <c r="D59" s="22" t="s">
        <v>48</v>
      </c>
      <c r="E59" s="22"/>
      <c r="F59" s="23">
        <v>44448</v>
      </c>
      <c r="G59" s="22"/>
      <c r="H59" s="22"/>
      <c r="I59" s="22"/>
      <c r="J59" s="22"/>
      <c r="K59" s="22"/>
      <c r="L59" s="22" t="s">
        <v>48</v>
      </c>
      <c r="M59" s="22"/>
      <c r="N59" s="24">
        <v>100</v>
      </c>
    </row>
    <row r="60" spans="1:14" x14ac:dyDescent="0.25">
      <c r="A60" s="22"/>
      <c r="B60" s="22"/>
      <c r="C60" s="22"/>
      <c r="D60" s="22" t="s">
        <v>49</v>
      </c>
      <c r="E60" s="22"/>
      <c r="F60" s="23">
        <v>44468</v>
      </c>
      <c r="G60" s="22"/>
      <c r="H60" s="22"/>
      <c r="I60" s="22"/>
      <c r="J60" s="22" t="s">
        <v>383</v>
      </c>
      <c r="K60" s="22"/>
      <c r="L60" s="22" t="s">
        <v>494</v>
      </c>
      <c r="M60" s="22"/>
      <c r="N60" s="24">
        <v>-21053.15</v>
      </c>
    </row>
    <row r="61" spans="1:14" x14ac:dyDescent="0.25">
      <c r="A61" s="22"/>
      <c r="B61" s="22"/>
      <c r="C61" s="22"/>
      <c r="D61" s="22" t="s">
        <v>47</v>
      </c>
      <c r="E61" s="22"/>
      <c r="F61" s="23">
        <v>44467</v>
      </c>
      <c r="G61" s="22"/>
      <c r="H61" s="22"/>
      <c r="I61" s="22"/>
      <c r="J61" s="22"/>
      <c r="K61" s="22"/>
      <c r="L61" s="22" t="s">
        <v>483</v>
      </c>
      <c r="M61" s="22"/>
      <c r="N61" s="24">
        <v>35000</v>
      </c>
    </row>
    <row r="62" spans="1:14" x14ac:dyDescent="0.25">
      <c r="A62" s="22"/>
      <c r="B62" s="22"/>
      <c r="C62" s="22"/>
      <c r="D62" s="22" t="s">
        <v>50</v>
      </c>
      <c r="E62" s="22"/>
      <c r="F62" s="23">
        <v>44467</v>
      </c>
      <c r="G62" s="22"/>
      <c r="H62" s="22"/>
      <c r="I62" s="22"/>
      <c r="J62" s="22" t="s">
        <v>384</v>
      </c>
      <c r="K62" s="22"/>
      <c r="L62" s="22" t="s">
        <v>495</v>
      </c>
      <c r="M62" s="22"/>
      <c r="N62" s="24">
        <v>0</v>
      </c>
    </row>
    <row r="63" spans="1:14" x14ac:dyDescent="0.25">
      <c r="A63" s="22"/>
      <c r="B63" s="22"/>
      <c r="C63" s="22"/>
      <c r="D63" s="22" t="s">
        <v>47</v>
      </c>
      <c r="E63" s="22"/>
      <c r="F63" s="23">
        <v>44469</v>
      </c>
      <c r="G63" s="22"/>
      <c r="H63" s="22"/>
      <c r="I63" s="22"/>
      <c r="J63" s="22"/>
      <c r="K63" s="22"/>
      <c r="L63" s="22" t="s">
        <v>483</v>
      </c>
      <c r="M63" s="22"/>
      <c r="N63" s="24">
        <v>20000</v>
      </c>
    </row>
    <row r="64" spans="1:14" x14ac:dyDescent="0.25">
      <c r="A64" s="22"/>
      <c r="B64" s="22"/>
      <c r="C64" s="22"/>
      <c r="D64" s="22" t="s">
        <v>48</v>
      </c>
      <c r="E64" s="22"/>
      <c r="F64" s="23">
        <v>44469</v>
      </c>
      <c r="G64" s="22"/>
      <c r="H64" s="22"/>
      <c r="I64" s="22"/>
      <c r="J64" s="22"/>
      <c r="K64" s="22"/>
      <c r="L64" s="22" t="s">
        <v>485</v>
      </c>
      <c r="M64" s="22"/>
      <c r="N64" s="24">
        <v>0.24</v>
      </c>
    </row>
    <row r="65" spans="1:14" x14ac:dyDescent="0.25">
      <c r="A65" s="22"/>
      <c r="B65" s="22"/>
      <c r="C65" s="22"/>
      <c r="D65" s="22" t="s">
        <v>48</v>
      </c>
      <c r="E65" s="22"/>
      <c r="F65" s="23">
        <v>44474</v>
      </c>
      <c r="G65" s="22"/>
      <c r="H65" s="22"/>
      <c r="I65" s="22"/>
      <c r="J65" s="22"/>
      <c r="K65" s="22"/>
      <c r="L65" s="22" t="s">
        <v>48</v>
      </c>
      <c r="M65" s="22"/>
      <c r="N65" s="24">
        <v>10098.24</v>
      </c>
    </row>
    <row r="66" spans="1:14" x14ac:dyDescent="0.25">
      <c r="A66" s="22"/>
      <c r="B66" s="22"/>
      <c r="C66" s="22"/>
      <c r="D66" s="22" t="s">
        <v>48</v>
      </c>
      <c r="E66" s="22"/>
      <c r="F66" s="23">
        <v>44475</v>
      </c>
      <c r="G66" s="22"/>
      <c r="H66" s="22"/>
      <c r="I66" s="22"/>
      <c r="J66" s="22"/>
      <c r="K66" s="22"/>
      <c r="L66" s="22" t="s">
        <v>48</v>
      </c>
      <c r="M66" s="22"/>
      <c r="N66" s="24">
        <v>2824.35</v>
      </c>
    </row>
    <row r="67" spans="1:14" x14ac:dyDescent="0.25">
      <c r="A67" s="22"/>
      <c r="B67" s="22"/>
      <c r="C67" s="22"/>
      <c r="D67" s="22" t="s">
        <v>48</v>
      </c>
      <c r="E67" s="22"/>
      <c r="F67" s="23">
        <v>44483</v>
      </c>
      <c r="G67" s="22"/>
      <c r="H67" s="22"/>
      <c r="I67" s="22"/>
      <c r="J67" s="22"/>
      <c r="K67" s="22"/>
      <c r="L67" s="22" t="s">
        <v>48</v>
      </c>
      <c r="M67" s="22"/>
      <c r="N67" s="24">
        <v>5004.6499999999996</v>
      </c>
    </row>
    <row r="68" spans="1:14" x14ac:dyDescent="0.25">
      <c r="A68" s="22"/>
      <c r="B68" s="22"/>
      <c r="C68" s="22"/>
      <c r="D68" s="22" t="s">
        <v>48</v>
      </c>
      <c r="E68" s="22"/>
      <c r="F68" s="23">
        <v>44483</v>
      </c>
      <c r="G68" s="22"/>
      <c r="H68" s="22"/>
      <c r="I68" s="22"/>
      <c r="J68" s="22"/>
      <c r="K68" s="22"/>
      <c r="L68" s="22" t="s">
        <v>48</v>
      </c>
      <c r="M68" s="22"/>
      <c r="N68" s="24">
        <v>822.78</v>
      </c>
    </row>
    <row r="69" spans="1:14" x14ac:dyDescent="0.25">
      <c r="A69" s="22"/>
      <c r="B69" s="22"/>
      <c r="C69" s="22"/>
      <c r="D69" s="22" t="s">
        <v>48</v>
      </c>
      <c r="E69" s="22"/>
      <c r="F69" s="23">
        <v>44490</v>
      </c>
      <c r="G69" s="22"/>
      <c r="H69" s="22"/>
      <c r="I69" s="22"/>
      <c r="J69" s="22"/>
      <c r="K69" s="22"/>
      <c r="L69" s="22" t="s">
        <v>48</v>
      </c>
      <c r="M69" s="22"/>
      <c r="N69" s="24">
        <v>300</v>
      </c>
    </row>
    <row r="70" spans="1:14" x14ac:dyDescent="0.25">
      <c r="A70" s="22"/>
      <c r="B70" s="22"/>
      <c r="C70" s="22"/>
      <c r="D70" s="22" t="s">
        <v>47</v>
      </c>
      <c r="E70" s="22"/>
      <c r="F70" s="23">
        <v>44491</v>
      </c>
      <c r="G70" s="22"/>
      <c r="H70" s="22"/>
      <c r="I70" s="22"/>
      <c r="J70" s="22"/>
      <c r="K70" s="22"/>
      <c r="L70" s="22" t="s">
        <v>483</v>
      </c>
      <c r="M70" s="22"/>
      <c r="N70" s="24">
        <v>30000</v>
      </c>
    </row>
    <row r="71" spans="1:14" x14ac:dyDescent="0.25">
      <c r="A71" s="22"/>
      <c r="B71" s="22"/>
      <c r="C71" s="22"/>
      <c r="D71" s="22" t="s">
        <v>49</v>
      </c>
      <c r="E71" s="22"/>
      <c r="F71" s="23">
        <v>44497</v>
      </c>
      <c r="G71" s="22"/>
      <c r="H71" s="22"/>
      <c r="I71" s="22"/>
      <c r="J71" s="22" t="s">
        <v>383</v>
      </c>
      <c r="K71" s="22"/>
      <c r="L71" s="22" t="s">
        <v>496</v>
      </c>
      <c r="M71" s="22"/>
      <c r="N71" s="24">
        <v>-23722.62</v>
      </c>
    </row>
    <row r="72" spans="1:14" x14ac:dyDescent="0.25">
      <c r="A72" s="22"/>
      <c r="B72" s="22"/>
      <c r="C72" s="22"/>
      <c r="D72" s="22" t="s">
        <v>47</v>
      </c>
      <c r="E72" s="22"/>
      <c r="F72" s="23">
        <v>44496</v>
      </c>
      <c r="G72" s="22"/>
      <c r="H72" s="22"/>
      <c r="I72" s="22"/>
      <c r="J72" s="22"/>
      <c r="K72" s="22"/>
      <c r="L72" s="22" t="s">
        <v>483</v>
      </c>
      <c r="M72" s="22"/>
      <c r="N72" s="24">
        <v>40000</v>
      </c>
    </row>
    <row r="73" spans="1:14" x14ac:dyDescent="0.25">
      <c r="A73" s="22"/>
      <c r="B73" s="22"/>
      <c r="C73" s="22"/>
      <c r="D73" s="22" t="s">
        <v>48</v>
      </c>
      <c r="E73" s="22"/>
      <c r="F73" s="23">
        <v>44500</v>
      </c>
      <c r="G73" s="22"/>
      <c r="H73" s="22"/>
      <c r="I73" s="22"/>
      <c r="J73" s="22"/>
      <c r="K73" s="22"/>
      <c r="L73" s="22" t="s">
        <v>485</v>
      </c>
      <c r="M73" s="22"/>
      <c r="N73" s="24">
        <v>0.3</v>
      </c>
    </row>
    <row r="74" spans="1:14" x14ac:dyDescent="0.25">
      <c r="A74" s="22"/>
      <c r="B74" s="22"/>
      <c r="C74" s="22"/>
      <c r="D74" s="22" t="s">
        <v>48</v>
      </c>
      <c r="E74" s="22"/>
      <c r="F74" s="23">
        <v>44502</v>
      </c>
      <c r="G74" s="22"/>
      <c r="H74" s="22"/>
      <c r="I74" s="22"/>
      <c r="J74" s="22"/>
      <c r="K74" s="22"/>
      <c r="L74" s="22" t="s">
        <v>48</v>
      </c>
      <c r="M74" s="22"/>
      <c r="N74" s="24">
        <v>9502.1200000000008</v>
      </c>
    </row>
    <row r="75" spans="1:14" x14ac:dyDescent="0.25">
      <c r="A75" s="22"/>
      <c r="B75" s="22"/>
      <c r="C75" s="22"/>
      <c r="D75" s="22" t="s">
        <v>48</v>
      </c>
      <c r="E75" s="22"/>
      <c r="F75" s="23">
        <v>44502</v>
      </c>
      <c r="G75" s="22"/>
      <c r="H75" s="22"/>
      <c r="I75" s="22"/>
      <c r="J75" s="22"/>
      <c r="K75" s="22"/>
      <c r="L75" s="22" t="s">
        <v>48</v>
      </c>
      <c r="M75" s="22"/>
      <c r="N75" s="24">
        <v>6272.79</v>
      </c>
    </row>
    <row r="76" spans="1:14" x14ac:dyDescent="0.25">
      <c r="A76" s="22"/>
      <c r="B76" s="22"/>
      <c r="C76" s="22"/>
      <c r="D76" s="22" t="s">
        <v>49</v>
      </c>
      <c r="E76" s="22"/>
      <c r="F76" s="23">
        <v>44505</v>
      </c>
      <c r="G76" s="22"/>
      <c r="H76" s="22"/>
      <c r="I76" s="22"/>
      <c r="J76" s="22" t="s">
        <v>383</v>
      </c>
      <c r="K76" s="22"/>
      <c r="L76" s="22" t="s">
        <v>497</v>
      </c>
      <c r="M76" s="22"/>
      <c r="N76" s="24">
        <v>-1176.3399999999999</v>
      </c>
    </row>
    <row r="77" spans="1:14" x14ac:dyDescent="0.25">
      <c r="A77" s="22"/>
      <c r="B77" s="22"/>
      <c r="C77" s="22"/>
      <c r="D77" s="22" t="s">
        <v>47</v>
      </c>
      <c r="E77" s="22"/>
      <c r="F77" s="23">
        <v>44505</v>
      </c>
      <c r="G77" s="22"/>
      <c r="H77" s="22"/>
      <c r="I77" s="22"/>
      <c r="J77" s="22"/>
      <c r="K77" s="22"/>
      <c r="L77" s="22" t="s">
        <v>483</v>
      </c>
      <c r="M77" s="22"/>
      <c r="N77" s="24">
        <v>20000</v>
      </c>
    </row>
    <row r="78" spans="1:14" x14ac:dyDescent="0.25">
      <c r="A78" s="22"/>
      <c r="B78" s="22"/>
      <c r="C78" s="22"/>
      <c r="D78" s="22" t="s">
        <v>48</v>
      </c>
      <c r="E78" s="22"/>
      <c r="F78" s="23">
        <v>44505</v>
      </c>
      <c r="G78" s="22"/>
      <c r="H78" s="22"/>
      <c r="I78" s="22"/>
      <c r="J78" s="22"/>
      <c r="K78" s="22"/>
      <c r="L78" s="22" t="s">
        <v>48</v>
      </c>
      <c r="M78" s="22"/>
      <c r="N78" s="24">
        <v>223</v>
      </c>
    </row>
    <row r="79" spans="1:14" x14ac:dyDescent="0.25">
      <c r="A79" s="22"/>
      <c r="B79" s="22"/>
      <c r="C79" s="22"/>
      <c r="D79" s="22" t="s">
        <v>48</v>
      </c>
      <c r="E79" s="22"/>
      <c r="F79" s="23">
        <v>44512</v>
      </c>
      <c r="G79" s="22"/>
      <c r="H79" s="22"/>
      <c r="I79" s="22"/>
      <c r="J79" s="22"/>
      <c r="K79" s="22"/>
      <c r="L79" s="22" t="s">
        <v>48</v>
      </c>
      <c r="M79" s="22"/>
      <c r="N79" s="24">
        <v>60</v>
      </c>
    </row>
    <row r="80" spans="1:14" x14ac:dyDescent="0.25">
      <c r="A80" s="22"/>
      <c r="B80" s="22"/>
      <c r="C80" s="22"/>
      <c r="D80" s="22" t="s">
        <v>49</v>
      </c>
      <c r="E80" s="22"/>
      <c r="F80" s="23">
        <v>44529</v>
      </c>
      <c r="G80" s="22"/>
      <c r="H80" s="22"/>
      <c r="I80" s="22"/>
      <c r="J80" s="22" t="s">
        <v>383</v>
      </c>
      <c r="K80" s="22"/>
      <c r="L80" s="22" t="s">
        <v>498</v>
      </c>
      <c r="M80" s="22"/>
      <c r="N80" s="24">
        <v>-25672.22</v>
      </c>
    </row>
    <row r="81" spans="1:14" x14ac:dyDescent="0.25">
      <c r="A81" s="22"/>
      <c r="B81" s="22"/>
      <c r="C81" s="22"/>
      <c r="D81" s="22" t="s">
        <v>47</v>
      </c>
      <c r="E81" s="22"/>
      <c r="F81" s="23">
        <v>44526</v>
      </c>
      <c r="G81" s="22"/>
      <c r="H81" s="22"/>
      <c r="I81" s="22"/>
      <c r="J81" s="22"/>
      <c r="K81" s="22"/>
      <c r="L81" s="22" t="s">
        <v>483</v>
      </c>
      <c r="M81" s="22"/>
      <c r="N81" s="24">
        <v>60000</v>
      </c>
    </row>
    <row r="82" spans="1:14" x14ac:dyDescent="0.25">
      <c r="A82" s="22"/>
      <c r="B82" s="22"/>
      <c r="C82" s="22"/>
      <c r="D82" s="22" t="s">
        <v>48</v>
      </c>
      <c r="E82" s="22"/>
      <c r="F82" s="23">
        <v>44530</v>
      </c>
      <c r="G82" s="22"/>
      <c r="H82" s="22"/>
      <c r="I82" s="22"/>
      <c r="J82" s="22"/>
      <c r="K82" s="22"/>
      <c r="L82" s="22" t="s">
        <v>485</v>
      </c>
      <c r="M82" s="22"/>
      <c r="N82" s="24">
        <v>0.24</v>
      </c>
    </row>
    <row r="83" spans="1:14" x14ac:dyDescent="0.25">
      <c r="A83" s="22"/>
      <c r="B83" s="22"/>
      <c r="C83" s="22"/>
      <c r="D83" s="22" t="s">
        <v>48</v>
      </c>
      <c r="E83" s="22"/>
      <c r="F83" s="23">
        <v>44532</v>
      </c>
      <c r="G83" s="22"/>
      <c r="H83" s="22"/>
      <c r="I83" s="22"/>
      <c r="J83" s="22"/>
      <c r="K83" s="22"/>
      <c r="L83" s="22" t="s">
        <v>48</v>
      </c>
      <c r="M83" s="22"/>
      <c r="N83" s="24">
        <v>150.86000000000001</v>
      </c>
    </row>
    <row r="84" spans="1:14" x14ac:dyDescent="0.25">
      <c r="A84" s="22"/>
      <c r="B84" s="22"/>
      <c r="C84" s="22"/>
      <c r="D84" s="22" t="s">
        <v>47</v>
      </c>
      <c r="E84" s="22"/>
      <c r="F84" s="23">
        <v>44533</v>
      </c>
      <c r="G84" s="22"/>
      <c r="H84" s="22"/>
      <c r="I84" s="22"/>
      <c r="J84" s="22"/>
      <c r="K84" s="22"/>
      <c r="L84" s="22" t="s">
        <v>483</v>
      </c>
      <c r="M84" s="22"/>
      <c r="N84" s="24">
        <v>35000</v>
      </c>
    </row>
    <row r="85" spans="1:14" x14ac:dyDescent="0.25">
      <c r="A85" s="22"/>
      <c r="B85" s="22"/>
      <c r="C85" s="22"/>
      <c r="D85" s="22" t="s">
        <v>48</v>
      </c>
      <c r="E85" s="22"/>
      <c r="F85" s="23">
        <v>44540</v>
      </c>
      <c r="G85" s="22"/>
      <c r="H85" s="22"/>
      <c r="I85" s="22"/>
      <c r="J85" s="22"/>
      <c r="K85" s="22"/>
      <c r="L85" s="22" t="s">
        <v>48</v>
      </c>
      <c r="M85" s="22"/>
      <c r="N85" s="24">
        <v>500</v>
      </c>
    </row>
    <row r="86" spans="1:14" x14ac:dyDescent="0.25">
      <c r="A86" s="22"/>
      <c r="B86" s="22"/>
      <c r="C86" s="22"/>
      <c r="D86" s="22" t="s">
        <v>50</v>
      </c>
      <c r="E86" s="22"/>
      <c r="F86" s="23">
        <v>44208</v>
      </c>
      <c r="G86" s="22"/>
      <c r="H86" s="22" t="s">
        <v>54</v>
      </c>
      <c r="I86" s="22"/>
      <c r="J86" s="22" t="s">
        <v>384</v>
      </c>
      <c r="K86" s="22"/>
      <c r="L86" s="22"/>
      <c r="M86" s="22"/>
      <c r="N86" s="24">
        <v>-7256.51</v>
      </c>
    </row>
    <row r="87" spans="1:14" x14ac:dyDescent="0.25">
      <c r="A87" s="22"/>
      <c r="B87" s="22"/>
      <c r="C87" s="22"/>
      <c r="D87" s="22" t="s">
        <v>50</v>
      </c>
      <c r="E87" s="22"/>
      <c r="F87" s="23">
        <v>44204</v>
      </c>
      <c r="G87" s="22"/>
      <c r="H87" s="22" t="s">
        <v>54</v>
      </c>
      <c r="I87" s="22"/>
      <c r="J87" s="22" t="s">
        <v>385</v>
      </c>
      <c r="K87" s="22"/>
      <c r="L87" s="22" t="s">
        <v>499</v>
      </c>
      <c r="M87" s="22"/>
      <c r="N87" s="24">
        <v>-482.76</v>
      </c>
    </row>
    <row r="88" spans="1:14" x14ac:dyDescent="0.25">
      <c r="A88" s="22"/>
      <c r="B88" s="22"/>
      <c r="C88" s="22"/>
      <c r="D88" s="22" t="s">
        <v>49</v>
      </c>
      <c r="E88" s="22"/>
      <c r="F88" s="23">
        <v>44216</v>
      </c>
      <c r="G88" s="22"/>
      <c r="H88" s="22" t="s">
        <v>54</v>
      </c>
      <c r="I88" s="22"/>
      <c r="J88" s="22" t="s">
        <v>386</v>
      </c>
      <c r="K88" s="22"/>
      <c r="L88" s="22" t="s">
        <v>500</v>
      </c>
      <c r="M88" s="22"/>
      <c r="N88" s="24">
        <v>-444.99</v>
      </c>
    </row>
    <row r="89" spans="1:14" x14ac:dyDescent="0.25">
      <c r="A89" s="22"/>
      <c r="B89" s="22"/>
      <c r="C89" s="22"/>
      <c r="D89" s="22" t="s">
        <v>50</v>
      </c>
      <c r="E89" s="22"/>
      <c r="F89" s="23">
        <v>44215</v>
      </c>
      <c r="G89" s="22"/>
      <c r="H89" s="22" t="s">
        <v>54</v>
      </c>
      <c r="I89" s="22"/>
      <c r="J89" s="22" t="s">
        <v>387</v>
      </c>
      <c r="K89" s="22"/>
      <c r="L89" s="22" t="s">
        <v>501</v>
      </c>
      <c r="M89" s="22"/>
      <c r="N89" s="24">
        <v>-1281.8399999999999</v>
      </c>
    </row>
    <row r="90" spans="1:14" x14ac:dyDescent="0.25">
      <c r="A90" s="22"/>
      <c r="B90" s="22"/>
      <c r="C90" s="22"/>
      <c r="D90" s="22" t="s">
        <v>49</v>
      </c>
      <c r="E90" s="22"/>
      <c r="F90" s="23">
        <v>44204</v>
      </c>
      <c r="G90" s="22"/>
      <c r="H90" s="22" t="s">
        <v>54</v>
      </c>
      <c r="I90" s="22"/>
      <c r="J90" s="22" t="s">
        <v>388</v>
      </c>
      <c r="K90" s="22"/>
      <c r="L90" s="22"/>
      <c r="M90" s="22"/>
      <c r="N90" s="24">
        <v>-9087.57</v>
      </c>
    </row>
    <row r="91" spans="1:14" x14ac:dyDescent="0.25">
      <c r="A91" s="22"/>
      <c r="B91" s="22"/>
      <c r="C91" s="22"/>
      <c r="D91" s="22" t="s">
        <v>49</v>
      </c>
      <c r="E91" s="22"/>
      <c r="F91" s="23">
        <v>44221</v>
      </c>
      <c r="G91" s="22"/>
      <c r="H91" s="22" t="s">
        <v>54</v>
      </c>
      <c r="I91" s="22"/>
      <c r="J91" s="22" t="s">
        <v>389</v>
      </c>
      <c r="K91" s="22"/>
      <c r="L91" s="22" t="s">
        <v>502</v>
      </c>
      <c r="M91" s="22"/>
      <c r="N91" s="24">
        <v>-473.61</v>
      </c>
    </row>
    <row r="92" spans="1:14" x14ac:dyDescent="0.25">
      <c r="A92" s="22"/>
      <c r="B92" s="22"/>
      <c r="C92" s="22"/>
      <c r="D92" s="22" t="s">
        <v>50</v>
      </c>
      <c r="E92" s="22"/>
      <c r="F92" s="23">
        <v>44237</v>
      </c>
      <c r="G92" s="22"/>
      <c r="H92" s="22" t="s">
        <v>54</v>
      </c>
      <c r="I92" s="22"/>
      <c r="J92" s="22" t="s">
        <v>384</v>
      </c>
      <c r="K92" s="22"/>
      <c r="L92" s="22"/>
      <c r="M92" s="22"/>
      <c r="N92" s="24">
        <v>-7256.51</v>
      </c>
    </row>
    <row r="93" spans="1:14" x14ac:dyDescent="0.25">
      <c r="A93" s="22"/>
      <c r="B93" s="22"/>
      <c r="C93" s="22"/>
      <c r="D93" s="22" t="s">
        <v>49</v>
      </c>
      <c r="E93" s="22"/>
      <c r="F93" s="23">
        <v>44228</v>
      </c>
      <c r="G93" s="22"/>
      <c r="H93" s="22" t="s">
        <v>54</v>
      </c>
      <c r="I93" s="22"/>
      <c r="J93" s="22" t="s">
        <v>388</v>
      </c>
      <c r="K93" s="22"/>
      <c r="L93" s="22"/>
      <c r="M93" s="22"/>
      <c r="N93" s="24">
        <v>-9891.92</v>
      </c>
    </row>
    <row r="94" spans="1:14" x14ac:dyDescent="0.25">
      <c r="A94" s="22"/>
      <c r="B94" s="22"/>
      <c r="C94" s="22"/>
      <c r="D94" s="22" t="s">
        <v>49</v>
      </c>
      <c r="E94" s="22"/>
      <c r="F94" s="23">
        <v>44237</v>
      </c>
      <c r="G94" s="22"/>
      <c r="H94" s="22" t="s">
        <v>54</v>
      </c>
      <c r="I94" s="22"/>
      <c r="J94" s="22" t="s">
        <v>386</v>
      </c>
      <c r="K94" s="22"/>
      <c r="L94" s="22" t="s">
        <v>500</v>
      </c>
      <c r="M94" s="22"/>
      <c r="N94" s="24">
        <v>-444.99</v>
      </c>
    </row>
    <row r="95" spans="1:14" x14ac:dyDescent="0.25">
      <c r="A95" s="22"/>
      <c r="B95" s="22"/>
      <c r="C95" s="22"/>
      <c r="D95" s="22" t="s">
        <v>50</v>
      </c>
      <c r="E95" s="22"/>
      <c r="F95" s="23">
        <v>44245</v>
      </c>
      <c r="G95" s="22"/>
      <c r="H95" s="22" t="s">
        <v>54</v>
      </c>
      <c r="I95" s="22"/>
      <c r="J95" s="22" t="s">
        <v>387</v>
      </c>
      <c r="K95" s="22"/>
      <c r="L95" s="22" t="s">
        <v>501</v>
      </c>
      <c r="M95" s="22"/>
      <c r="N95" s="24">
        <v>-1512.03</v>
      </c>
    </row>
    <row r="96" spans="1:14" x14ac:dyDescent="0.25">
      <c r="A96" s="22"/>
      <c r="B96" s="22"/>
      <c r="C96" s="22"/>
      <c r="D96" s="22" t="s">
        <v>50</v>
      </c>
      <c r="E96" s="22"/>
      <c r="F96" s="23">
        <v>44256</v>
      </c>
      <c r="G96" s="22"/>
      <c r="H96" s="22" t="s">
        <v>54</v>
      </c>
      <c r="I96" s="22"/>
      <c r="J96" s="22" t="s">
        <v>390</v>
      </c>
      <c r="K96" s="22"/>
      <c r="L96" s="22" t="s">
        <v>503</v>
      </c>
      <c r="M96" s="22"/>
      <c r="N96" s="24">
        <v>-2591</v>
      </c>
    </row>
    <row r="97" spans="1:14" x14ac:dyDescent="0.25">
      <c r="A97" s="22"/>
      <c r="B97" s="22"/>
      <c r="C97" s="22"/>
      <c r="D97" s="22" t="s">
        <v>50</v>
      </c>
      <c r="E97" s="22"/>
      <c r="F97" s="23">
        <v>44265</v>
      </c>
      <c r="G97" s="22"/>
      <c r="H97" s="22" t="s">
        <v>54</v>
      </c>
      <c r="I97" s="22"/>
      <c r="J97" s="22" t="s">
        <v>384</v>
      </c>
      <c r="K97" s="22"/>
      <c r="L97" s="22"/>
      <c r="M97" s="22"/>
      <c r="N97" s="24">
        <v>-7256.51</v>
      </c>
    </row>
    <row r="98" spans="1:14" x14ac:dyDescent="0.25">
      <c r="A98" s="22"/>
      <c r="B98" s="22"/>
      <c r="C98" s="22"/>
      <c r="D98" s="22" t="s">
        <v>49</v>
      </c>
      <c r="E98" s="22"/>
      <c r="F98" s="23">
        <v>44265</v>
      </c>
      <c r="G98" s="22"/>
      <c r="H98" s="22" t="s">
        <v>54</v>
      </c>
      <c r="I98" s="22"/>
      <c r="J98" s="22" t="s">
        <v>386</v>
      </c>
      <c r="K98" s="22"/>
      <c r="L98" s="22" t="s">
        <v>500</v>
      </c>
      <c r="M98" s="22"/>
      <c r="N98" s="24">
        <v>-444.99</v>
      </c>
    </row>
    <row r="99" spans="1:14" x14ac:dyDescent="0.25">
      <c r="A99" s="22"/>
      <c r="B99" s="22"/>
      <c r="C99" s="22"/>
      <c r="D99" s="22" t="s">
        <v>49</v>
      </c>
      <c r="E99" s="22"/>
      <c r="F99" s="23">
        <v>44259</v>
      </c>
      <c r="G99" s="22"/>
      <c r="H99" s="22" t="s">
        <v>54</v>
      </c>
      <c r="I99" s="22"/>
      <c r="J99" s="22" t="s">
        <v>388</v>
      </c>
      <c r="K99" s="22"/>
      <c r="L99" s="22"/>
      <c r="M99" s="22"/>
      <c r="N99" s="24">
        <v>-9990.66</v>
      </c>
    </row>
    <row r="100" spans="1:14" x14ac:dyDescent="0.25">
      <c r="A100" s="22"/>
      <c r="B100" s="22"/>
      <c r="C100" s="22"/>
      <c r="D100" s="22" t="s">
        <v>50</v>
      </c>
      <c r="E100" s="22"/>
      <c r="F100" s="23">
        <v>44229</v>
      </c>
      <c r="G100" s="22"/>
      <c r="H100" s="22" t="s">
        <v>54</v>
      </c>
      <c r="I100" s="22"/>
      <c r="J100" s="22" t="s">
        <v>385</v>
      </c>
      <c r="K100" s="22"/>
      <c r="L100" s="22" t="s">
        <v>499</v>
      </c>
      <c r="M100" s="22"/>
      <c r="N100" s="24">
        <v>-483.1</v>
      </c>
    </row>
    <row r="101" spans="1:14" x14ac:dyDescent="0.25">
      <c r="A101" s="22"/>
      <c r="B101" s="22"/>
      <c r="C101" s="22"/>
      <c r="D101" s="22" t="s">
        <v>50</v>
      </c>
      <c r="E101" s="22"/>
      <c r="F101" s="23">
        <v>44257</v>
      </c>
      <c r="G101" s="22"/>
      <c r="H101" s="22" t="s">
        <v>54</v>
      </c>
      <c r="I101" s="22"/>
      <c r="J101" s="22" t="s">
        <v>385</v>
      </c>
      <c r="K101" s="22"/>
      <c r="L101" s="22" t="s">
        <v>499</v>
      </c>
      <c r="M101" s="22"/>
      <c r="N101" s="24">
        <v>-483.1</v>
      </c>
    </row>
    <row r="102" spans="1:14" x14ac:dyDescent="0.25">
      <c r="A102" s="22"/>
      <c r="B102" s="22"/>
      <c r="C102" s="22"/>
      <c r="D102" s="22" t="s">
        <v>50</v>
      </c>
      <c r="E102" s="22"/>
      <c r="F102" s="23">
        <v>44274</v>
      </c>
      <c r="G102" s="22"/>
      <c r="H102" s="22" t="s">
        <v>54</v>
      </c>
      <c r="I102" s="22"/>
      <c r="J102" s="22" t="s">
        <v>387</v>
      </c>
      <c r="K102" s="22"/>
      <c r="L102" s="22" t="s">
        <v>501</v>
      </c>
      <c r="M102" s="22"/>
      <c r="N102" s="24">
        <v>-1487.29</v>
      </c>
    </row>
    <row r="103" spans="1:14" x14ac:dyDescent="0.25">
      <c r="A103" s="22"/>
      <c r="B103" s="22"/>
      <c r="C103" s="22"/>
      <c r="D103" s="22" t="s">
        <v>50</v>
      </c>
      <c r="E103" s="22"/>
      <c r="F103" s="23">
        <v>44284</v>
      </c>
      <c r="G103" s="22"/>
      <c r="H103" s="22" t="s">
        <v>54</v>
      </c>
      <c r="I103" s="22"/>
      <c r="J103" s="22" t="s">
        <v>390</v>
      </c>
      <c r="K103" s="22"/>
      <c r="L103" s="22" t="s">
        <v>503</v>
      </c>
      <c r="M103" s="22"/>
      <c r="N103" s="24">
        <v>-2591</v>
      </c>
    </row>
    <row r="104" spans="1:14" x14ac:dyDescent="0.25">
      <c r="A104" s="22"/>
      <c r="B104" s="22"/>
      <c r="C104" s="22"/>
      <c r="D104" s="22" t="s">
        <v>50</v>
      </c>
      <c r="E104" s="22"/>
      <c r="F104" s="23">
        <v>44298</v>
      </c>
      <c r="G104" s="22"/>
      <c r="H104" s="22" t="s">
        <v>54</v>
      </c>
      <c r="I104" s="22"/>
      <c r="J104" s="22" t="s">
        <v>384</v>
      </c>
      <c r="K104" s="22"/>
      <c r="L104" s="22"/>
      <c r="M104" s="22"/>
      <c r="N104" s="24">
        <v>-5655.77</v>
      </c>
    </row>
    <row r="105" spans="1:14" x14ac:dyDescent="0.25">
      <c r="A105" s="22"/>
      <c r="B105" s="22"/>
      <c r="C105" s="22"/>
      <c r="D105" s="22" t="s">
        <v>49</v>
      </c>
      <c r="E105" s="22"/>
      <c r="F105" s="23">
        <v>44295</v>
      </c>
      <c r="G105" s="22"/>
      <c r="H105" s="22" t="s">
        <v>54</v>
      </c>
      <c r="I105" s="22"/>
      <c r="J105" s="22" t="s">
        <v>386</v>
      </c>
      <c r="K105" s="22"/>
      <c r="L105" s="22" t="s">
        <v>500</v>
      </c>
      <c r="M105" s="22"/>
      <c r="N105" s="24">
        <v>-351</v>
      </c>
    </row>
    <row r="106" spans="1:14" x14ac:dyDescent="0.25">
      <c r="A106" s="22"/>
      <c r="B106" s="22"/>
      <c r="C106" s="22"/>
      <c r="D106" s="22" t="s">
        <v>50</v>
      </c>
      <c r="E106" s="22"/>
      <c r="F106" s="23">
        <v>44302</v>
      </c>
      <c r="G106" s="22"/>
      <c r="H106" s="22" t="s">
        <v>54</v>
      </c>
      <c r="I106" s="22"/>
      <c r="J106" s="22" t="s">
        <v>387</v>
      </c>
      <c r="K106" s="22"/>
      <c r="L106" s="22" t="s">
        <v>501</v>
      </c>
      <c r="M106" s="22"/>
      <c r="N106" s="24">
        <v>-1507.45</v>
      </c>
    </row>
    <row r="107" spans="1:14" x14ac:dyDescent="0.25">
      <c r="A107" s="22"/>
      <c r="B107" s="22"/>
      <c r="C107" s="22"/>
      <c r="D107" s="22" t="s">
        <v>49</v>
      </c>
      <c r="E107" s="22"/>
      <c r="F107" s="23">
        <v>44330</v>
      </c>
      <c r="G107" s="22"/>
      <c r="H107" s="22" t="s">
        <v>54</v>
      </c>
      <c r="I107" s="22"/>
      <c r="J107" s="22" t="s">
        <v>386</v>
      </c>
      <c r="K107" s="22"/>
      <c r="L107" s="22" t="s">
        <v>500</v>
      </c>
      <c r="M107" s="22"/>
      <c r="N107" s="24">
        <v>-351</v>
      </c>
    </row>
    <row r="108" spans="1:14" x14ac:dyDescent="0.25">
      <c r="A108" s="22"/>
      <c r="B108" s="22"/>
      <c r="C108" s="22"/>
      <c r="D108" s="22" t="s">
        <v>50</v>
      </c>
      <c r="E108" s="22"/>
      <c r="F108" s="23">
        <v>44326</v>
      </c>
      <c r="G108" s="22"/>
      <c r="H108" s="22" t="s">
        <v>54</v>
      </c>
      <c r="I108" s="22"/>
      <c r="J108" s="22" t="s">
        <v>384</v>
      </c>
      <c r="K108" s="22"/>
      <c r="L108" s="22"/>
      <c r="M108" s="22"/>
      <c r="N108" s="24">
        <v>-6470.22</v>
      </c>
    </row>
    <row r="109" spans="1:14" x14ac:dyDescent="0.25">
      <c r="A109" s="22"/>
      <c r="B109" s="22"/>
      <c r="C109" s="22"/>
      <c r="D109" s="22" t="s">
        <v>49</v>
      </c>
      <c r="E109" s="22"/>
      <c r="F109" s="23">
        <v>44321</v>
      </c>
      <c r="G109" s="22"/>
      <c r="H109" s="22" t="s">
        <v>54</v>
      </c>
      <c r="I109" s="22"/>
      <c r="J109" s="22" t="s">
        <v>388</v>
      </c>
      <c r="K109" s="22"/>
      <c r="L109" s="22"/>
      <c r="M109" s="22"/>
      <c r="N109" s="24">
        <v>-7444.41</v>
      </c>
    </row>
    <row r="110" spans="1:14" x14ac:dyDescent="0.25">
      <c r="A110" s="22"/>
      <c r="B110" s="22"/>
      <c r="C110" s="22"/>
      <c r="D110" s="22" t="s">
        <v>50</v>
      </c>
      <c r="E110" s="22"/>
      <c r="F110" s="23">
        <v>44319</v>
      </c>
      <c r="G110" s="22"/>
      <c r="H110" s="22" t="s">
        <v>54</v>
      </c>
      <c r="I110" s="22"/>
      <c r="J110" s="22" t="s">
        <v>385</v>
      </c>
      <c r="K110" s="22"/>
      <c r="L110" s="22" t="s">
        <v>499</v>
      </c>
      <c r="M110" s="22"/>
      <c r="N110" s="24">
        <v>-483.1</v>
      </c>
    </row>
    <row r="111" spans="1:14" x14ac:dyDescent="0.25">
      <c r="A111" s="22"/>
      <c r="B111" s="22"/>
      <c r="C111" s="22"/>
      <c r="D111" s="22" t="s">
        <v>50</v>
      </c>
      <c r="E111" s="22"/>
      <c r="F111" s="23">
        <v>44334</v>
      </c>
      <c r="G111" s="22"/>
      <c r="H111" s="22" t="s">
        <v>54</v>
      </c>
      <c r="I111" s="22"/>
      <c r="J111" s="22" t="s">
        <v>387</v>
      </c>
      <c r="K111" s="22"/>
      <c r="L111" s="22" t="s">
        <v>501</v>
      </c>
      <c r="M111" s="22"/>
      <c r="N111" s="24">
        <v>-1335.26</v>
      </c>
    </row>
    <row r="112" spans="1:14" x14ac:dyDescent="0.25">
      <c r="A112" s="22"/>
      <c r="B112" s="22"/>
      <c r="C112" s="22"/>
      <c r="D112" s="22" t="s">
        <v>50</v>
      </c>
      <c r="E112" s="22"/>
      <c r="F112" s="23">
        <v>44357</v>
      </c>
      <c r="G112" s="22"/>
      <c r="H112" s="22" t="s">
        <v>54</v>
      </c>
      <c r="I112" s="22"/>
      <c r="J112" s="22" t="s">
        <v>384</v>
      </c>
      <c r="K112" s="22"/>
      <c r="L112" s="22"/>
      <c r="M112" s="22"/>
      <c r="N112" s="24">
        <v>-6470.22</v>
      </c>
    </row>
    <row r="113" spans="1:14" x14ac:dyDescent="0.25">
      <c r="A113" s="22"/>
      <c r="B113" s="22"/>
      <c r="C113" s="22"/>
      <c r="D113" s="22" t="s">
        <v>49</v>
      </c>
      <c r="E113" s="22"/>
      <c r="F113" s="23">
        <v>44351</v>
      </c>
      <c r="G113" s="22"/>
      <c r="H113" s="22" t="s">
        <v>54</v>
      </c>
      <c r="I113" s="22"/>
      <c r="J113" s="22" t="s">
        <v>388</v>
      </c>
      <c r="K113" s="22"/>
      <c r="L113" s="22"/>
      <c r="M113" s="22"/>
      <c r="N113" s="24">
        <v>-6740.65</v>
      </c>
    </row>
    <row r="114" spans="1:14" x14ac:dyDescent="0.25">
      <c r="A114" s="22"/>
      <c r="B114" s="22"/>
      <c r="C114" s="22"/>
      <c r="D114" s="22" t="s">
        <v>49</v>
      </c>
      <c r="E114" s="22"/>
      <c r="F114" s="23">
        <v>44361</v>
      </c>
      <c r="G114" s="22"/>
      <c r="H114" s="22" t="s">
        <v>54</v>
      </c>
      <c r="I114" s="22"/>
      <c r="J114" s="22" t="s">
        <v>386</v>
      </c>
      <c r="K114" s="22"/>
      <c r="L114" s="22" t="s">
        <v>500</v>
      </c>
      <c r="M114" s="22"/>
      <c r="N114" s="24">
        <v>-351</v>
      </c>
    </row>
    <row r="115" spans="1:14" x14ac:dyDescent="0.25">
      <c r="A115" s="22"/>
      <c r="B115" s="22"/>
      <c r="C115" s="22"/>
      <c r="D115" s="22" t="s">
        <v>50</v>
      </c>
      <c r="E115" s="22"/>
      <c r="F115" s="23">
        <v>44341</v>
      </c>
      <c r="G115" s="22"/>
      <c r="H115" s="22" t="s">
        <v>54</v>
      </c>
      <c r="I115" s="22"/>
      <c r="J115" s="22" t="s">
        <v>390</v>
      </c>
      <c r="K115" s="22"/>
      <c r="L115" s="22" t="s">
        <v>503</v>
      </c>
      <c r="M115" s="22"/>
      <c r="N115" s="24">
        <v>-2591</v>
      </c>
    </row>
    <row r="116" spans="1:14" x14ac:dyDescent="0.25">
      <c r="A116" s="22"/>
      <c r="B116" s="22"/>
      <c r="C116" s="22"/>
      <c r="D116" s="22" t="s">
        <v>50</v>
      </c>
      <c r="E116" s="22"/>
      <c r="F116" s="23">
        <v>44372</v>
      </c>
      <c r="G116" s="22"/>
      <c r="H116" s="22" t="s">
        <v>54</v>
      </c>
      <c r="I116" s="22"/>
      <c r="J116" s="22" t="s">
        <v>390</v>
      </c>
      <c r="K116" s="22"/>
      <c r="L116" s="22" t="s">
        <v>503</v>
      </c>
      <c r="M116" s="22"/>
      <c r="N116" s="24">
        <v>-2591</v>
      </c>
    </row>
    <row r="117" spans="1:14" x14ac:dyDescent="0.25">
      <c r="A117" s="22"/>
      <c r="B117" s="22"/>
      <c r="C117" s="22"/>
      <c r="D117" s="22" t="s">
        <v>50</v>
      </c>
      <c r="E117" s="22"/>
      <c r="F117" s="23">
        <v>44365</v>
      </c>
      <c r="G117" s="22"/>
      <c r="H117" s="22" t="s">
        <v>54</v>
      </c>
      <c r="I117" s="22"/>
      <c r="J117" s="22" t="s">
        <v>387</v>
      </c>
      <c r="K117" s="22"/>
      <c r="L117" s="22" t="s">
        <v>501</v>
      </c>
      <c r="M117" s="22"/>
      <c r="N117" s="24">
        <v>-1230.32</v>
      </c>
    </row>
    <row r="118" spans="1:14" x14ac:dyDescent="0.25">
      <c r="A118" s="22"/>
      <c r="B118" s="22"/>
      <c r="C118" s="22"/>
      <c r="D118" s="22" t="s">
        <v>50</v>
      </c>
      <c r="E118" s="22"/>
      <c r="F118" s="23">
        <v>44386</v>
      </c>
      <c r="G118" s="22"/>
      <c r="H118" s="22" t="s">
        <v>54</v>
      </c>
      <c r="I118" s="22"/>
      <c r="J118" s="22" t="s">
        <v>384</v>
      </c>
      <c r="K118" s="22"/>
      <c r="L118" s="22"/>
      <c r="M118" s="22"/>
      <c r="N118" s="24">
        <v>-3131.77</v>
      </c>
    </row>
    <row r="119" spans="1:14" x14ac:dyDescent="0.25">
      <c r="A119" s="22"/>
      <c r="B119" s="22"/>
      <c r="C119" s="22"/>
      <c r="D119" s="22" t="s">
        <v>49</v>
      </c>
      <c r="E119" s="22"/>
      <c r="F119" s="23">
        <v>44377</v>
      </c>
      <c r="G119" s="22"/>
      <c r="H119" s="22" t="s">
        <v>54</v>
      </c>
      <c r="I119" s="22"/>
      <c r="J119" s="22" t="s">
        <v>388</v>
      </c>
      <c r="K119" s="22"/>
      <c r="L119" s="22"/>
      <c r="M119" s="22"/>
      <c r="N119" s="24">
        <v>-6006.8</v>
      </c>
    </row>
    <row r="120" spans="1:14" x14ac:dyDescent="0.25">
      <c r="A120" s="22"/>
      <c r="B120" s="22"/>
      <c r="C120" s="22"/>
      <c r="D120" s="22" t="s">
        <v>49</v>
      </c>
      <c r="E120" s="22"/>
      <c r="F120" s="23">
        <v>44399</v>
      </c>
      <c r="G120" s="22"/>
      <c r="H120" s="22" t="s">
        <v>54</v>
      </c>
      <c r="I120" s="22"/>
      <c r="J120" s="22" t="s">
        <v>386</v>
      </c>
      <c r="K120" s="22"/>
      <c r="L120" s="22" t="s">
        <v>500</v>
      </c>
      <c r="M120" s="22"/>
      <c r="N120" s="24">
        <v>-242.97</v>
      </c>
    </row>
    <row r="121" spans="1:14" x14ac:dyDescent="0.25">
      <c r="A121" s="22"/>
      <c r="B121" s="22"/>
      <c r="C121" s="22"/>
      <c r="D121" s="22" t="s">
        <v>50</v>
      </c>
      <c r="E121" s="22"/>
      <c r="F121" s="23">
        <v>44396</v>
      </c>
      <c r="G121" s="22"/>
      <c r="H121" s="22" t="s">
        <v>54</v>
      </c>
      <c r="I121" s="22"/>
      <c r="J121" s="22" t="s">
        <v>387</v>
      </c>
      <c r="K121" s="22"/>
      <c r="L121" s="22" t="s">
        <v>501</v>
      </c>
      <c r="M121" s="22"/>
      <c r="N121" s="24">
        <v>-764.02</v>
      </c>
    </row>
    <row r="122" spans="1:14" x14ac:dyDescent="0.25">
      <c r="A122" s="22"/>
      <c r="B122" s="22"/>
      <c r="C122" s="22"/>
      <c r="D122" s="22" t="s">
        <v>49</v>
      </c>
      <c r="E122" s="22"/>
      <c r="F122" s="23">
        <v>44403</v>
      </c>
      <c r="G122" s="22"/>
      <c r="H122" s="22" t="s">
        <v>54</v>
      </c>
      <c r="I122" s="22"/>
      <c r="J122" s="22" t="s">
        <v>389</v>
      </c>
      <c r="K122" s="22"/>
      <c r="L122" s="22" t="s">
        <v>502</v>
      </c>
      <c r="M122" s="22"/>
      <c r="N122" s="24">
        <v>-310.45999999999998</v>
      </c>
    </row>
    <row r="123" spans="1:14" x14ac:dyDescent="0.25">
      <c r="A123" s="22"/>
      <c r="B123" s="22"/>
      <c r="C123" s="22"/>
      <c r="D123" s="22" t="s">
        <v>50</v>
      </c>
      <c r="E123" s="22"/>
      <c r="F123" s="23">
        <v>44350</v>
      </c>
      <c r="G123" s="22"/>
      <c r="H123" s="22" t="s">
        <v>54</v>
      </c>
      <c r="I123" s="22"/>
      <c r="J123" s="22" t="s">
        <v>385</v>
      </c>
      <c r="K123" s="22"/>
      <c r="L123" s="22" t="s">
        <v>499</v>
      </c>
      <c r="M123" s="22"/>
      <c r="N123" s="24">
        <v>-483.1</v>
      </c>
    </row>
    <row r="124" spans="1:14" x14ac:dyDescent="0.25">
      <c r="A124" s="22"/>
      <c r="B124" s="22"/>
      <c r="C124" s="22"/>
      <c r="D124" s="22" t="s">
        <v>50</v>
      </c>
      <c r="E124" s="22"/>
      <c r="F124" s="23">
        <v>44383</v>
      </c>
      <c r="G124" s="22"/>
      <c r="H124" s="22" t="s">
        <v>54</v>
      </c>
      <c r="I124" s="22"/>
      <c r="J124" s="22" t="s">
        <v>385</v>
      </c>
      <c r="K124" s="22"/>
      <c r="L124" s="22" t="s">
        <v>499</v>
      </c>
      <c r="M124" s="22"/>
      <c r="N124" s="24">
        <v>-260.42</v>
      </c>
    </row>
    <row r="125" spans="1:14" x14ac:dyDescent="0.25">
      <c r="A125" s="22"/>
      <c r="B125" s="22"/>
      <c r="C125" s="22"/>
      <c r="D125" s="22" t="s">
        <v>50</v>
      </c>
      <c r="E125" s="22"/>
      <c r="F125" s="23">
        <v>44392</v>
      </c>
      <c r="G125" s="22"/>
      <c r="H125" s="22" t="s">
        <v>54</v>
      </c>
      <c r="I125" s="22"/>
      <c r="J125" s="22" t="s">
        <v>390</v>
      </c>
      <c r="K125" s="22"/>
      <c r="L125" s="22" t="s">
        <v>503</v>
      </c>
      <c r="M125" s="22"/>
      <c r="N125" s="24">
        <v>-2591</v>
      </c>
    </row>
    <row r="126" spans="1:14" x14ac:dyDescent="0.25">
      <c r="A126" s="22"/>
      <c r="B126" s="22"/>
      <c r="C126" s="22"/>
      <c r="D126" s="22" t="s">
        <v>50</v>
      </c>
      <c r="E126" s="22"/>
      <c r="F126" s="23">
        <v>44383</v>
      </c>
      <c r="G126" s="22"/>
      <c r="H126" s="22" t="s">
        <v>54</v>
      </c>
      <c r="I126" s="22"/>
      <c r="J126" s="22" t="s">
        <v>391</v>
      </c>
      <c r="K126" s="22"/>
      <c r="L126" s="22"/>
      <c r="M126" s="22"/>
      <c r="N126" s="24">
        <v>-246.4</v>
      </c>
    </row>
    <row r="127" spans="1:14" x14ac:dyDescent="0.25">
      <c r="A127" s="22"/>
      <c r="B127" s="22"/>
      <c r="C127" s="22"/>
      <c r="D127" s="22" t="s">
        <v>49</v>
      </c>
      <c r="E127" s="22"/>
      <c r="F127" s="23">
        <v>44407</v>
      </c>
      <c r="G127" s="22"/>
      <c r="H127" s="22" t="s">
        <v>54</v>
      </c>
      <c r="I127" s="22"/>
      <c r="J127" s="22" t="s">
        <v>388</v>
      </c>
      <c r="K127" s="22"/>
      <c r="L127" s="22"/>
      <c r="M127" s="22"/>
      <c r="N127" s="24">
        <v>-7063.04</v>
      </c>
    </row>
    <row r="128" spans="1:14" x14ac:dyDescent="0.25">
      <c r="A128" s="22"/>
      <c r="B128" s="22"/>
      <c r="C128" s="22"/>
      <c r="D128" s="22" t="s">
        <v>49</v>
      </c>
      <c r="E128" s="22"/>
      <c r="F128" s="23">
        <v>44424</v>
      </c>
      <c r="G128" s="22"/>
      <c r="H128" s="22" t="s">
        <v>54</v>
      </c>
      <c r="I128" s="22"/>
      <c r="J128" s="22" t="s">
        <v>386</v>
      </c>
      <c r="K128" s="22"/>
      <c r="L128" s="22" t="s">
        <v>500</v>
      </c>
      <c r="M128" s="22"/>
      <c r="N128" s="24">
        <v>-242.97</v>
      </c>
    </row>
    <row r="129" spans="1:14" x14ac:dyDescent="0.25">
      <c r="A129" s="22"/>
      <c r="B129" s="22"/>
      <c r="C129" s="22"/>
      <c r="D129" s="22" t="s">
        <v>50</v>
      </c>
      <c r="E129" s="22"/>
      <c r="F129" s="23">
        <v>44418</v>
      </c>
      <c r="G129" s="22"/>
      <c r="H129" s="22" t="s">
        <v>54</v>
      </c>
      <c r="I129" s="22"/>
      <c r="J129" s="22" t="s">
        <v>384</v>
      </c>
      <c r="K129" s="22"/>
      <c r="L129" s="22"/>
      <c r="M129" s="22"/>
      <c r="N129" s="24">
        <v>-4827.5200000000004</v>
      </c>
    </row>
    <row r="130" spans="1:14" x14ac:dyDescent="0.25">
      <c r="A130" s="22"/>
      <c r="B130" s="22"/>
      <c r="C130" s="22"/>
      <c r="D130" s="22" t="s">
        <v>50</v>
      </c>
      <c r="E130" s="22"/>
      <c r="F130" s="23">
        <v>44425</v>
      </c>
      <c r="G130" s="22"/>
      <c r="H130" s="22" t="s">
        <v>54</v>
      </c>
      <c r="I130" s="22"/>
      <c r="J130" s="22" t="s">
        <v>387</v>
      </c>
      <c r="K130" s="22"/>
      <c r="L130" s="22" t="s">
        <v>501</v>
      </c>
      <c r="M130" s="22"/>
      <c r="N130" s="24">
        <v>-583.88</v>
      </c>
    </row>
    <row r="131" spans="1:14" x14ac:dyDescent="0.25">
      <c r="A131" s="22"/>
      <c r="B131" s="22"/>
      <c r="C131" s="22"/>
      <c r="D131" s="22" t="s">
        <v>50</v>
      </c>
      <c r="E131" s="22"/>
      <c r="F131" s="23">
        <v>44434</v>
      </c>
      <c r="G131" s="22"/>
      <c r="H131" s="22" t="s">
        <v>54</v>
      </c>
      <c r="I131" s="22"/>
      <c r="J131" s="22" t="s">
        <v>390</v>
      </c>
      <c r="K131" s="22"/>
      <c r="L131" s="22" t="s">
        <v>503</v>
      </c>
      <c r="M131" s="22"/>
      <c r="N131" s="24">
        <v>-2591</v>
      </c>
    </row>
    <row r="132" spans="1:14" x14ac:dyDescent="0.25">
      <c r="A132" s="22"/>
      <c r="B132" s="22"/>
      <c r="C132" s="22"/>
      <c r="D132" s="22" t="s">
        <v>50</v>
      </c>
      <c r="E132" s="22"/>
      <c r="F132" s="23">
        <v>44449</v>
      </c>
      <c r="G132" s="22"/>
      <c r="H132" s="22" t="s">
        <v>54</v>
      </c>
      <c r="I132" s="22"/>
      <c r="J132" s="22" t="s">
        <v>384</v>
      </c>
      <c r="K132" s="22"/>
      <c r="L132" s="22"/>
      <c r="M132" s="22"/>
      <c r="N132" s="24">
        <v>-7065.28</v>
      </c>
    </row>
    <row r="133" spans="1:14" x14ac:dyDescent="0.25">
      <c r="A133" s="22"/>
      <c r="B133" s="22"/>
      <c r="C133" s="22"/>
      <c r="D133" s="22" t="s">
        <v>50</v>
      </c>
      <c r="E133" s="22"/>
      <c r="F133" s="23">
        <v>44411</v>
      </c>
      <c r="G133" s="22"/>
      <c r="H133" s="22" t="s">
        <v>54</v>
      </c>
      <c r="I133" s="22"/>
      <c r="J133" s="22" t="s">
        <v>385</v>
      </c>
      <c r="K133" s="22"/>
      <c r="L133" s="22" t="s">
        <v>499</v>
      </c>
      <c r="M133" s="22"/>
      <c r="N133" s="24">
        <v>-371.76</v>
      </c>
    </row>
    <row r="134" spans="1:14" x14ac:dyDescent="0.25">
      <c r="A134" s="22"/>
      <c r="B134" s="22"/>
      <c r="C134" s="22"/>
      <c r="D134" s="22" t="s">
        <v>49</v>
      </c>
      <c r="E134" s="22"/>
      <c r="F134" s="23">
        <v>44441</v>
      </c>
      <c r="G134" s="22"/>
      <c r="H134" s="22" t="s">
        <v>54</v>
      </c>
      <c r="I134" s="22"/>
      <c r="J134" s="22" t="s">
        <v>388</v>
      </c>
      <c r="K134" s="22"/>
      <c r="L134" s="22"/>
      <c r="M134" s="22"/>
      <c r="N134" s="24">
        <v>-4955.2700000000004</v>
      </c>
    </row>
    <row r="135" spans="1:14" x14ac:dyDescent="0.25">
      <c r="A135" s="22"/>
      <c r="B135" s="22"/>
      <c r="C135" s="22"/>
      <c r="D135" s="22" t="s">
        <v>50</v>
      </c>
      <c r="E135" s="22"/>
      <c r="F135" s="23">
        <v>44459</v>
      </c>
      <c r="G135" s="22"/>
      <c r="H135" s="22" t="s">
        <v>54</v>
      </c>
      <c r="I135" s="22"/>
      <c r="J135" s="22" t="s">
        <v>387</v>
      </c>
      <c r="K135" s="22"/>
      <c r="L135" s="22" t="s">
        <v>501</v>
      </c>
      <c r="M135" s="22"/>
      <c r="N135" s="24">
        <v>-633.54999999999995</v>
      </c>
    </row>
    <row r="136" spans="1:14" x14ac:dyDescent="0.25">
      <c r="A136" s="22"/>
      <c r="B136" s="22"/>
      <c r="C136" s="22"/>
      <c r="D136" s="22" t="s">
        <v>50</v>
      </c>
      <c r="E136" s="22"/>
      <c r="F136" s="23">
        <v>44442</v>
      </c>
      <c r="G136" s="22"/>
      <c r="H136" s="22" t="s">
        <v>54</v>
      </c>
      <c r="I136" s="22"/>
      <c r="J136" s="22" t="s">
        <v>385</v>
      </c>
      <c r="K136" s="22"/>
      <c r="L136" s="22" t="s">
        <v>499</v>
      </c>
      <c r="M136" s="22"/>
      <c r="N136" s="24">
        <v>-1054.5999999999999</v>
      </c>
    </row>
    <row r="137" spans="1:14" x14ac:dyDescent="0.25">
      <c r="A137" s="22"/>
      <c r="B137" s="22"/>
      <c r="C137" s="22"/>
      <c r="D137" s="22" t="s">
        <v>50</v>
      </c>
      <c r="E137" s="22"/>
      <c r="F137" s="23">
        <v>44466</v>
      </c>
      <c r="G137" s="22"/>
      <c r="H137" s="22" t="s">
        <v>54</v>
      </c>
      <c r="I137" s="22"/>
      <c r="J137" s="22" t="s">
        <v>390</v>
      </c>
      <c r="K137" s="22"/>
      <c r="L137" s="22" t="s">
        <v>503</v>
      </c>
      <c r="M137" s="22"/>
      <c r="N137" s="24">
        <v>-2591</v>
      </c>
    </row>
    <row r="138" spans="1:14" x14ac:dyDescent="0.25">
      <c r="A138" s="22"/>
      <c r="B138" s="22"/>
      <c r="C138" s="22"/>
      <c r="D138" s="22" t="s">
        <v>49</v>
      </c>
      <c r="E138" s="22"/>
      <c r="F138" s="23">
        <v>44455</v>
      </c>
      <c r="G138" s="22"/>
      <c r="H138" s="22" t="s">
        <v>54</v>
      </c>
      <c r="I138" s="22"/>
      <c r="J138" s="22" t="s">
        <v>386</v>
      </c>
      <c r="K138" s="22"/>
      <c r="L138" s="22" t="s">
        <v>500</v>
      </c>
      <c r="M138" s="22"/>
      <c r="N138" s="24">
        <v>-242.97</v>
      </c>
    </row>
    <row r="139" spans="1:14" x14ac:dyDescent="0.25">
      <c r="A139" s="22"/>
      <c r="B139" s="22"/>
      <c r="C139" s="22"/>
      <c r="D139" s="22" t="s">
        <v>49</v>
      </c>
      <c r="E139" s="22"/>
      <c r="F139" s="23">
        <v>44469</v>
      </c>
      <c r="G139" s="22"/>
      <c r="H139" s="22" t="s">
        <v>54</v>
      </c>
      <c r="I139" s="22"/>
      <c r="J139" s="22" t="s">
        <v>388</v>
      </c>
      <c r="K139" s="22"/>
      <c r="L139" s="22"/>
      <c r="M139" s="22"/>
      <c r="N139" s="24">
        <v>-4199.54</v>
      </c>
    </row>
    <row r="140" spans="1:14" x14ac:dyDescent="0.25">
      <c r="A140" s="22"/>
      <c r="B140" s="22"/>
      <c r="C140" s="22"/>
      <c r="D140" s="22" t="s">
        <v>50</v>
      </c>
      <c r="E140" s="22"/>
      <c r="F140" s="23">
        <v>44488</v>
      </c>
      <c r="G140" s="22"/>
      <c r="H140" s="22" t="s">
        <v>54</v>
      </c>
      <c r="I140" s="22"/>
      <c r="J140" s="22" t="s">
        <v>387</v>
      </c>
      <c r="K140" s="22"/>
      <c r="L140" s="22" t="s">
        <v>501</v>
      </c>
      <c r="M140" s="22"/>
      <c r="N140" s="24">
        <v>-727.88</v>
      </c>
    </row>
    <row r="141" spans="1:14" x14ac:dyDescent="0.25">
      <c r="A141" s="22"/>
      <c r="B141" s="22"/>
      <c r="C141" s="22"/>
      <c r="D141" s="22" t="s">
        <v>49</v>
      </c>
      <c r="E141" s="22"/>
      <c r="F141" s="23">
        <v>44489</v>
      </c>
      <c r="G141" s="22"/>
      <c r="H141" s="22" t="s">
        <v>54</v>
      </c>
      <c r="I141" s="22"/>
      <c r="J141" s="22" t="s">
        <v>389</v>
      </c>
      <c r="K141" s="22"/>
      <c r="L141" s="22" t="s">
        <v>502</v>
      </c>
      <c r="M141" s="22"/>
      <c r="N141" s="24">
        <v>-395.94</v>
      </c>
    </row>
    <row r="142" spans="1:14" x14ac:dyDescent="0.25">
      <c r="A142" s="22"/>
      <c r="B142" s="22"/>
      <c r="C142" s="22"/>
      <c r="D142" s="22" t="s">
        <v>50</v>
      </c>
      <c r="E142" s="22"/>
      <c r="F142" s="23">
        <v>44510</v>
      </c>
      <c r="G142" s="22"/>
      <c r="H142" s="22" t="s">
        <v>54</v>
      </c>
      <c r="I142" s="22"/>
      <c r="J142" s="22" t="s">
        <v>384</v>
      </c>
      <c r="K142" s="22"/>
      <c r="L142" s="22"/>
      <c r="M142" s="22"/>
      <c r="N142" s="24">
        <v>-2026.82</v>
      </c>
    </row>
    <row r="143" spans="1:14" x14ac:dyDescent="0.25">
      <c r="A143" s="22"/>
      <c r="B143" s="22"/>
      <c r="C143" s="22"/>
      <c r="D143" s="22" t="s">
        <v>51</v>
      </c>
      <c r="E143" s="22"/>
      <c r="F143" s="23">
        <v>44491</v>
      </c>
      <c r="G143" s="22"/>
      <c r="H143" s="22" t="s">
        <v>54</v>
      </c>
      <c r="I143" s="22"/>
      <c r="J143" s="22" t="s">
        <v>388</v>
      </c>
      <c r="K143" s="22"/>
      <c r="L143" s="22" t="s">
        <v>504</v>
      </c>
      <c r="M143" s="22"/>
      <c r="N143" s="24">
        <v>-33072</v>
      </c>
    </row>
    <row r="144" spans="1:14" x14ac:dyDescent="0.25">
      <c r="A144" s="22"/>
      <c r="B144" s="22"/>
      <c r="C144" s="22"/>
      <c r="D144" s="22" t="s">
        <v>49</v>
      </c>
      <c r="E144" s="22"/>
      <c r="F144" s="23">
        <v>44484</v>
      </c>
      <c r="G144" s="22"/>
      <c r="H144" s="22" t="s">
        <v>54</v>
      </c>
      <c r="I144" s="22"/>
      <c r="J144" s="22" t="s">
        <v>386</v>
      </c>
      <c r="K144" s="22"/>
      <c r="L144" s="22" t="s">
        <v>500</v>
      </c>
      <c r="M144" s="22"/>
      <c r="N144" s="24">
        <v>-242.97</v>
      </c>
    </row>
    <row r="145" spans="1:14" x14ac:dyDescent="0.25">
      <c r="A145" s="22"/>
      <c r="B145" s="22"/>
      <c r="C145" s="22"/>
      <c r="D145" s="22" t="s">
        <v>49</v>
      </c>
      <c r="E145" s="22"/>
      <c r="F145" s="23">
        <v>44504</v>
      </c>
      <c r="G145" s="22"/>
      <c r="H145" s="22" t="s">
        <v>54</v>
      </c>
      <c r="I145" s="22"/>
      <c r="J145" s="22" t="s">
        <v>388</v>
      </c>
      <c r="K145" s="22"/>
      <c r="L145" s="22"/>
      <c r="M145" s="22"/>
      <c r="N145" s="24">
        <v>-5306.32</v>
      </c>
    </row>
    <row r="146" spans="1:14" x14ac:dyDescent="0.25">
      <c r="A146" s="22"/>
      <c r="B146" s="22"/>
      <c r="C146" s="22"/>
      <c r="D146" s="22" t="s">
        <v>50</v>
      </c>
      <c r="E146" s="22"/>
      <c r="F146" s="23">
        <v>44473</v>
      </c>
      <c r="G146" s="22"/>
      <c r="H146" s="22" t="s">
        <v>54</v>
      </c>
      <c r="I146" s="22"/>
      <c r="J146" s="22" t="s">
        <v>385</v>
      </c>
      <c r="K146" s="22"/>
      <c r="L146" s="22" t="s">
        <v>499</v>
      </c>
      <c r="M146" s="22"/>
      <c r="N146" s="24">
        <v>-67.510000000000005</v>
      </c>
    </row>
    <row r="147" spans="1:14" x14ac:dyDescent="0.25">
      <c r="A147" s="22"/>
      <c r="B147" s="22"/>
      <c r="C147" s="22"/>
      <c r="D147" s="22" t="s">
        <v>50</v>
      </c>
      <c r="E147" s="22"/>
      <c r="F147" s="23">
        <v>44518</v>
      </c>
      <c r="G147" s="22"/>
      <c r="H147" s="22" t="s">
        <v>54</v>
      </c>
      <c r="I147" s="22"/>
      <c r="J147" s="22" t="s">
        <v>387</v>
      </c>
      <c r="K147" s="22"/>
      <c r="L147" s="22" t="s">
        <v>501</v>
      </c>
      <c r="M147" s="22"/>
      <c r="N147" s="24">
        <v>-842.45</v>
      </c>
    </row>
    <row r="148" spans="1:14" x14ac:dyDescent="0.25">
      <c r="A148" s="22"/>
      <c r="B148" s="22"/>
      <c r="C148" s="22"/>
      <c r="D148" s="22" t="s">
        <v>50</v>
      </c>
      <c r="E148" s="22"/>
      <c r="F148" s="23">
        <v>44540</v>
      </c>
      <c r="G148" s="22"/>
      <c r="H148" s="22" t="s">
        <v>54</v>
      </c>
      <c r="I148" s="22"/>
      <c r="J148" s="22" t="s">
        <v>384</v>
      </c>
      <c r="K148" s="22"/>
      <c r="L148" s="22"/>
      <c r="M148" s="22"/>
      <c r="N148" s="24">
        <v>-2502.3000000000002</v>
      </c>
    </row>
    <row r="149" spans="1:14" x14ac:dyDescent="0.25">
      <c r="A149" s="22"/>
      <c r="B149" s="22"/>
      <c r="C149" s="22"/>
      <c r="D149" s="22" t="s">
        <v>49</v>
      </c>
      <c r="E149" s="22"/>
      <c r="F149" s="23">
        <v>44517</v>
      </c>
      <c r="G149" s="22"/>
      <c r="H149" s="22" t="s">
        <v>54</v>
      </c>
      <c r="I149" s="22"/>
      <c r="J149" s="22" t="s">
        <v>386</v>
      </c>
      <c r="K149" s="22"/>
      <c r="L149" s="22" t="s">
        <v>500</v>
      </c>
      <c r="M149" s="22"/>
      <c r="N149" s="24">
        <v>-126.36</v>
      </c>
    </row>
    <row r="150" spans="1:14" x14ac:dyDescent="0.25">
      <c r="A150" s="22"/>
      <c r="B150" s="22"/>
      <c r="C150" s="22"/>
      <c r="D150" s="22" t="s">
        <v>49</v>
      </c>
      <c r="E150" s="22"/>
      <c r="F150" s="23">
        <v>44545</v>
      </c>
      <c r="G150" s="22"/>
      <c r="H150" s="22" t="s">
        <v>54</v>
      </c>
      <c r="I150" s="22"/>
      <c r="J150" s="22" t="s">
        <v>386</v>
      </c>
      <c r="K150" s="22"/>
      <c r="L150" s="22" t="s">
        <v>500</v>
      </c>
      <c r="M150" s="22"/>
      <c r="N150" s="24">
        <v>-126.36</v>
      </c>
    </row>
    <row r="151" spans="1:14" x14ac:dyDescent="0.25">
      <c r="A151" s="22"/>
      <c r="B151" s="22"/>
      <c r="C151" s="22"/>
      <c r="D151" s="22" t="s">
        <v>49</v>
      </c>
      <c r="E151" s="22"/>
      <c r="F151" s="23">
        <v>44532</v>
      </c>
      <c r="G151" s="22"/>
      <c r="H151" s="22" t="s">
        <v>54</v>
      </c>
      <c r="I151" s="22"/>
      <c r="J151" s="22" t="s">
        <v>388</v>
      </c>
      <c r="K151" s="22"/>
      <c r="L151" s="22"/>
      <c r="M151" s="22"/>
      <c r="N151" s="24">
        <v>-5830.12</v>
      </c>
    </row>
    <row r="152" spans="1:14" x14ac:dyDescent="0.25">
      <c r="A152" s="22"/>
      <c r="B152" s="22"/>
      <c r="C152" s="22"/>
      <c r="D152" s="22" t="s">
        <v>50</v>
      </c>
      <c r="E152" s="22"/>
      <c r="F152" s="23">
        <v>44547</v>
      </c>
      <c r="G152" s="22"/>
      <c r="H152" s="22" t="s">
        <v>54</v>
      </c>
      <c r="I152" s="22"/>
      <c r="J152" s="22" t="s">
        <v>387</v>
      </c>
      <c r="K152" s="22"/>
      <c r="L152" s="22" t="s">
        <v>501</v>
      </c>
      <c r="M152" s="22"/>
      <c r="N152" s="24">
        <v>-1088.94</v>
      </c>
    </row>
    <row r="153" spans="1:14" x14ac:dyDescent="0.25">
      <c r="A153" s="22"/>
      <c r="B153" s="22"/>
      <c r="C153" s="22"/>
      <c r="D153" s="22" t="s">
        <v>49</v>
      </c>
      <c r="E153" s="22"/>
      <c r="F153" s="23">
        <v>44287</v>
      </c>
      <c r="G153" s="22"/>
      <c r="H153" s="22" t="s">
        <v>55</v>
      </c>
      <c r="I153" s="22"/>
      <c r="J153" s="22" t="s">
        <v>388</v>
      </c>
      <c r="K153" s="22"/>
      <c r="L153" s="22"/>
      <c r="M153" s="22"/>
      <c r="N153" s="24">
        <v>-7495.31</v>
      </c>
    </row>
    <row r="154" spans="1:14" x14ac:dyDescent="0.25">
      <c r="A154" s="22"/>
      <c r="B154" s="22"/>
      <c r="C154" s="22"/>
      <c r="D154" s="22" t="s">
        <v>49</v>
      </c>
      <c r="E154" s="22"/>
      <c r="F154" s="23">
        <v>44314</v>
      </c>
      <c r="G154" s="22"/>
      <c r="H154" s="22" t="s">
        <v>55</v>
      </c>
      <c r="I154" s="22"/>
      <c r="J154" s="22" t="s">
        <v>389</v>
      </c>
      <c r="K154" s="22"/>
      <c r="L154" s="22" t="s">
        <v>502</v>
      </c>
      <c r="M154" s="22"/>
      <c r="N154" s="24">
        <v>-379.41</v>
      </c>
    </row>
    <row r="155" spans="1:14" x14ac:dyDescent="0.25">
      <c r="A155" s="22"/>
      <c r="B155" s="22"/>
      <c r="C155" s="22"/>
      <c r="D155" s="22" t="s">
        <v>50</v>
      </c>
      <c r="E155" s="22"/>
      <c r="F155" s="23">
        <v>44312</v>
      </c>
      <c r="G155" s="22"/>
      <c r="H155" s="22" t="s">
        <v>55</v>
      </c>
      <c r="I155" s="22"/>
      <c r="J155" s="22" t="s">
        <v>390</v>
      </c>
      <c r="K155" s="22"/>
      <c r="L155" s="22" t="s">
        <v>503</v>
      </c>
      <c r="M155" s="22"/>
      <c r="N155" s="24">
        <v>-2591</v>
      </c>
    </row>
    <row r="156" spans="1:14" x14ac:dyDescent="0.25">
      <c r="A156" s="22"/>
      <c r="B156" s="22"/>
      <c r="C156" s="22"/>
      <c r="D156" s="22" t="s">
        <v>50</v>
      </c>
      <c r="E156" s="22"/>
      <c r="F156" s="23">
        <v>44288</v>
      </c>
      <c r="G156" s="22"/>
      <c r="H156" s="22" t="s">
        <v>55</v>
      </c>
      <c r="I156" s="22"/>
      <c r="J156" s="22" t="s">
        <v>385</v>
      </c>
      <c r="K156" s="22"/>
      <c r="L156" s="22" t="s">
        <v>499</v>
      </c>
      <c r="M156" s="22"/>
      <c r="N156" s="24">
        <v>-483.1</v>
      </c>
    </row>
    <row r="157" spans="1:14" x14ac:dyDescent="0.25">
      <c r="A157" s="22"/>
      <c r="B157" s="22"/>
      <c r="C157" s="22"/>
      <c r="D157" s="22" t="s">
        <v>49</v>
      </c>
      <c r="E157" s="22"/>
      <c r="F157" s="23">
        <v>44218</v>
      </c>
      <c r="G157" s="22"/>
      <c r="H157" s="22" t="s">
        <v>56</v>
      </c>
      <c r="I157" s="22"/>
      <c r="J157" s="22" t="s">
        <v>392</v>
      </c>
      <c r="K157" s="22"/>
      <c r="L157" s="22" t="s">
        <v>505</v>
      </c>
      <c r="M157" s="22"/>
      <c r="N157" s="24">
        <v>-6152</v>
      </c>
    </row>
    <row r="158" spans="1:14" x14ac:dyDescent="0.25">
      <c r="A158" s="22"/>
      <c r="B158" s="22"/>
      <c r="C158" s="22"/>
      <c r="D158" s="22" t="s">
        <v>49</v>
      </c>
      <c r="E158" s="22"/>
      <c r="F158" s="23">
        <v>44228</v>
      </c>
      <c r="G158" s="22"/>
      <c r="H158" s="22" t="s">
        <v>56</v>
      </c>
      <c r="I158" s="22"/>
      <c r="J158" s="22" t="s">
        <v>393</v>
      </c>
      <c r="K158" s="22"/>
      <c r="L158" s="22" t="s">
        <v>506</v>
      </c>
      <c r="M158" s="22"/>
      <c r="N158" s="24">
        <v>-5133.8599999999997</v>
      </c>
    </row>
    <row r="159" spans="1:14" x14ac:dyDescent="0.25">
      <c r="A159" s="22"/>
      <c r="B159" s="22"/>
      <c r="C159" s="22"/>
      <c r="D159" s="22" t="s">
        <v>49</v>
      </c>
      <c r="E159" s="22"/>
      <c r="F159" s="23">
        <v>44256</v>
      </c>
      <c r="G159" s="22"/>
      <c r="H159" s="22" t="s">
        <v>56</v>
      </c>
      <c r="I159" s="22"/>
      <c r="J159" s="22" t="s">
        <v>393</v>
      </c>
      <c r="K159" s="22"/>
      <c r="L159" s="22" t="s">
        <v>507</v>
      </c>
      <c r="M159" s="22"/>
      <c r="N159" s="24">
        <v>0</v>
      </c>
    </row>
    <row r="160" spans="1:14" x14ac:dyDescent="0.25">
      <c r="A160" s="22"/>
      <c r="B160" s="22"/>
      <c r="C160" s="22"/>
      <c r="D160" s="22" t="s">
        <v>49</v>
      </c>
      <c r="E160" s="22"/>
      <c r="F160" s="23">
        <v>44256</v>
      </c>
      <c r="G160" s="22"/>
      <c r="H160" s="22" t="s">
        <v>56</v>
      </c>
      <c r="I160" s="22"/>
      <c r="J160" s="22" t="s">
        <v>393</v>
      </c>
      <c r="K160" s="22"/>
      <c r="L160" s="22" t="s">
        <v>508</v>
      </c>
      <c r="M160" s="22"/>
      <c r="N160" s="24">
        <v>-7500.98</v>
      </c>
    </row>
    <row r="161" spans="1:14" x14ac:dyDescent="0.25">
      <c r="A161" s="22"/>
      <c r="B161" s="22"/>
      <c r="C161" s="22"/>
      <c r="D161" s="22" t="s">
        <v>49</v>
      </c>
      <c r="E161" s="22"/>
      <c r="F161" s="23">
        <v>44263</v>
      </c>
      <c r="G161" s="22"/>
      <c r="H161" s="22" t="s">
        <v>56</v>
      </c>
      <c r="I161" s="22"/>
      <c r="J161" s="22" t="s">
        <v>393</v>
      </c>
      <c r="K161" s="22"/>
      <c r="L161" s="22" t="s">
        <v>509</v>
      </c>
      <c r="M161" s="22"/>
      <c r="N161" s="24">
        <v>-171.72</v>
      </c>
    </row>
    <row r="162" spans="1:14" x14ac:dyDescent="0.25">
      <c r="A162" s="22"/>
      <c r="B162" s="22"/>
      <c r="C162" s="22"/>
      <c r="D162" s="22" t="s">
        <v>49</v>
      </c>
      <c r="E162" s="22"/>
      <c r="F162" s="23">
        <v>44288</v>
      </c>
      <c r="G162" s="22"/>
      <c r="H162" s="22" t="s">
        <v>56</v>
      </c>
      <c r="I162" s="22"/>
      <c r="J162" s="22" t="s">
        <v>393</v>
      </c>
      <c r="K162" s="22"/>
      <c r="L162" s="22" t="s">
        <v>510</v>
      </c>
      <c r="M162" s="22"/>
      <c r="N162" s="24">
        <v>-5149.22</v>
      </c>
    </row>
    <row r="163" spans="1:14" x14ac:dyDescent="0.25">
      <c r="A163" s="22"/>
      <c r="B163" s="22"/>
      <c r="C163" s="22"/>
      <c r="D163" s="22" t="s">
        <v>49</v>
      </c>
      <c r="E163" s="22"/>
      <c r="F163" s="23">
        <v>44314</v>
      </c>
      <c r="G163" s="22"/>
      <c r="H163" s="22" t="s">
        <v>56</v>
      </c>
      <c r="I163" s="22"/>
      <c r="J163" s="22" t="s">
        <v>392</v>
      </c>
      <c r="K163" s="22"/>
      <c r="L163" s="22" t="s">
        <v>511</v>
      </c>
      <c r="M163" s="22"/>
      <c r="N163" s="24">
        <v>-4939</v>
      </c>
    </row>
    <row r="164" spans="1:14" x14ac:dyDescent="0.25">
      <c r="A164" s="22"/>
      <c r="B164" s="22"/>
      <c r="C164" s="22"/>
      <c r="D164" s="22" t="s">
        <v>49</v>
      </c>
      <c r="E164" s="22"/>
      <c r="F164" s="23">
        <v>44319</v>
      </c>
      <c r="G164" s="22"/>
      <c r="H164" s="22" t="s">
        <v>56</v>
      </c>
      <c r="I164" s="22"/>
      <c r="J164" s="22" t="s">
        <v>393</v>
      </c>
      <c r="K164" s="22"/>
      <c r="L164" s="22" t="s">
        <v>512</v>
      </c>
      <c r="M164" s="22"/>
      <c r="N164" s="24">
        <v>-4540.8599999999997</v>
      </c>
    </row>
    <row r="165" spans="1:14" x14ac:dyDescent="0.25">
      <c r="A165" s="22"/>
      <c r="B165" s="22"/>
      <c r="C165" s="22"/>
      <c r="D165" s="22" t="s">
        <v>49</v>
      </c>
      <c r="E165" s="22"/>
      <c r="F165" s="23">
        <v>44340</v>
      </c>
      <c r="G165" s="22"/>
      <c r="H165" s="22" t="s">
        <v>56</v>
      </c>
      <c r="I165" s="22"/>
      <c r="J165" s="22" t="s">
        <v>393</v>
      </c>
      <c r="K165" s="22"/>
      <c r="L165" s="22" t="s">
        <v>513</v>
      </c>
      <c r="M165" s="22"/>
      <c r="N165" s="24">
        <v>-96.54</v>
      </c>
    </row>
    <row r="166" spans="1:14" x14ac:dyDescent="0.25">
      <c r="A166" s="22"/>
      <c r="B166" s="22"/>
      <c r="C166" s="22"/>
      <c r="D166" s="22" t="s">
        <v>49</v>
      </c>
      <c r="E166" s="22"/>
      <c r="F166" s="23">
        <v>44348</v>
      </c>
      <c r="G166" s="22"/>
      <c r="H166" s="22" t="s">
        <v>56</v>
      </c>
      <c r="I166" s="22"/>
      <c r="J166" s="22" t="s">
        <v>393</v>
      </c>
      <c r="K166" s="22"/>
      <c r="L166" s="22" t="s">
        <v>514</v>
      </c>
      <c r="M166" s="22"/>
      <c r="N166" s="24">
        <v>-5543.6</v>
      </c>
    </row>
    <row r="167" spans="1:14" x14ac:dyDescent="0.25">
      <c r="A167" s="22"/>
      <c r="B167" s="22"/>
      <c r="C167" s="22"/>
      <c r="D167" s="22" t="s">
        <v>49</v>
      </c>
      <c r="E167" s="22"/>
      <c r="F167" s="23">
        <v>44383</v>
      </c>
      <c r="G167" s="22"/>
      <c r="H167" s="22" t="s">
        <v>56</v>
      </c>
      <c r="I167" s="22"/>
      <c r="J167" s="22" t="s">
        <v>393</v>
      </c>
      <c r="K167" s="22"/>
      <c r="L167" s="22" t="s">
        <v>515</v>
      </c>
      <c r="M167" s="22"/>
      <c r="N167" s="24">
        <v>-4384.62</v>
      </c>
    </row>
    <row r="168" spans="1:14" x14ac:dyDescent="0.25">
      <c r="A168" s="22"/>
      <c r="B168" s="22"/>
      <c r="C168" s="22"/>
      <c r="D168" s="22" t="s">
        <v>49</v>
      </c>
      <c r="E168" s="22"/>
      <c r="F168" s="23">
        <v>44403</v>
      </c>
      <c r="G168" s="22"/>
      <c r="H168" s="22" t="s">
        <v>56</v>
      </c>
      <c r="I168" s="22"/>
      <c r="J168" s="22" t="s">
        <v>392</v>
      </c>
      <c r="K168" s="22"/>
      <c r="L168" s="22" t="s">
        <v>516</v>
      </c>
      <c r="M168" s="22"/>
      <c r="N168" s="24">
        <v>-3974</v>
      </c>
    </row>
    <row r="169" spans="1:14" x14ac:dyDescent="0.25">
      <c r="A169" s="22"/>
      <c r="B169" s="22"/>
      <c r="C169" s="22"/>
      <c r="D169" s="22" t="s">
        <v>49</v>
      </c>
      <c r="E169" s="22"/>
      <c r="F169" s="23">
        <v>44410</v>
      </c>
      <c r="G169" s="22"/>
      <c r="H169" s="22" t="s">
        <v>56</v>
      </c>
      <c r="I169" s="22"/>
      <c r="J169" s="22" t="s">
        <v>393</v>
      </c>
      <c r="K169" s="22"/>
      <c r="L169" s="22" t="s">
        <v>517</v>
      </c>
      <c r="M169" s="22"/>
      <c r="N169" s="24">
        <v>-5067.62</v>
      </c>
    </row>
    <row r="170" spans="1:14" x14ac:dyDescent="0.25">
      <c r="A170" s="22"/>
      <c r="B170" s="22"/>
      <c r="C170" s="22"/>
      <c r="D170" s="22" t="s">
        <v>49</v>
      </c>
      <c r="E170" s="22"/>
      <c r="F170" s="23">
        <v>44440</v>
      </c>
      <c r="G170" s="22"/>
      <c r="H170" s="22" t="s">
        <v>56</v>
      </c>
      <c r="I170" s="22"/>
      <c r="J170" s="22" t="s">
        <v>393</v>
      </c>
      <c r="K170" s="22"/>
      <c r="L170" s="22" t="s">
        <v>518</v>
      </c>
      <c r="M170" s="22"/>
      <c r="N170" s="24">
        <v>0</v>
      </c>
    </row>
    <row r="171" spans="1:14" x14ac:dyDescent="0.25">
      <c r="A171" s="22"/>
      <c r="B171" s="22"/>
      <c r="C171" s="22"/>
      <c r="D171" s="22" t="s">
        <v>49</v>
      </c>
      <c r="E171" s="22"/>
      <c r="F171" s="23">
        <v>44440</v>
      </c>
      <c r="G171" s="22"/>
      <c r="H171" s="22" t="s">
        <v>56</v>
      </c>
      <c r="I171" s="22"/>
      <c r="J171" s="22" t="s">
        <v>393</v>
      </c>
      <c r="K171" s="22"/>
      <c r="L171" s="22" t="s">
        <v>519</v>
      </c>
      <c r="M171" s="22"/>
      <c r="N171" s="24">
        <v>-12961.18</v>
      </c>
    </row>
    <row r="172" spans="1:14" x14ac:dyDescent="0.25">
      <c r="A172" s="22"/>
      <c r="B172" s="22"/>
      <c r="C172" s="22"/>
      <c r="D172" s="22" t="s">
        <v>49</v>
      </c>
      <c r="E172" s="22"/>
      <c r="F172" s="23">
        <v>44470</v>
      </c>
      <c r="G172" s="22"/>
      <c r="H172" s="22" t="s">
        <v>56</v>
      </c>
      <c r="I172" s="22"/>
      <c r="J172" s="22" t="s">
        <v>393</v>
      </c>
      <c r="K172" s="22"/>
      <c r="L172" s="22" t="s">
        <v>520</v>
      </c>
      <c r="M172" s="22"/>
      <c r="N172" s="24">
        <v>-4903.46</v>
      </c>
    </row>
    <row r="173" spans="1:14" x14ac:dyDescent="0.25">
      <c r="A173" s="22"/>
      <c r="B173" s="22"/>
      <c r="C173" s="22"/>
      <c r="D173" s="22" t="s">
        <v>49</v>
      </c>
      <c r="E173" s="22"/>
      <c r="F173" s="23">
        <v>44487</v>
      </c>
      <c r="G173" s="22"/>
      <c r="H173" s="22" t="s">
        <v>56</v>
      </c>
      <c r="I173" s="22"/>
      <c r="J173" s="22" t="s">
        <v>392</v>
      </c>
      <c r="K173" s="22"/>
      <c r="L173" s="22" t="s">
        <v>521</v>
      </c>
      <c r="M173" s="22"/>
      <c r="N173" s="24">
        <v>-5591</v>
      </c>
    </row>
    <row r="174" spans="1:14" x14ac:dyDescent="0.25">
      <c r="A174" s="22"/>
      <c r="B174" s="22"/>
      <c r="C174" s="22"/>
      <c r="D174" s="22" t="s">
        <v>49</v>
      </c>
      <c r="E174" s="22"/>
      <c r="F174" s="23">
        <v>44498</v>
      </c>
      <c r="G174" s="22"/>
      <c r="H174" s="22" t="s">
        <v>56</v>
      </c>
      <c r="I174" s="22"/>
      <c r="J174" s="22" t="s">
        <v>393</v>
      </c>
      <c r="K174" s="22"/>
      <c r="L174" s="22" t="s">
        <v>522</v>
      </c>
      <c r="M174" s="22"/>
      <c r="N174" s="24">
        <v>-5255.8</v>
      </c>
    </row>
    <row r="175" spans="1:14" x14ac:dyDescent="0.25">
      <c r="A175" s="22"/>
      <c r="B175" s="22"/>
      <c r="C175" s="22"/>
      <c r="D175" s="22" t="s">
        <v>49</v>
      </c>
      <c r="E175" s="22"/>
      <c r="F175" s="23">
        <v>44508</v>
      </c>
      <c r="G175" s="22"/>
      <c r="H175" s="22" t="s">
        <v>56</v>
      </c>
      <c r="I175" s="22"/>
      <c r="J175" s="22" t="s">
        <v>393</v>
      </c>
      <c r="K175" s="22"/>
      <c r="L175" s="22" t="s">
        <v>523</v>
      </c>
      <c r="M175" s="22"/>
      <c r="N175" s="24">
        <v>-57.98</v>
      </c>
    </row>
    <row r="176" spans="1:14" x14ac:dyDescent="0.25">
      <c r="A176" s="22"/>
      <c r="B176" s="22"/>
      <c r="C176" s="22"/>
      <c r="D176" s="22" t="s">
        <v>49</v>
      </c>
      <c r="E176" s="22"/>
      <c r="F176" s="23">
        <v>44530</v>
      </c>
      <c r="G176" s="22"/>
      <c r="H176" s="22" t="s">
        <v>56</v>
      </c>
      <c r="I176" s="22"/>
      <c r="J176" s="22" t="s">
        <v>393</v>
      </c>
      <c r="K176" s="22"/>
      <c r="L176" s="22" t="s">
        <v>524</v>
      </c>
      <c r="M176" s="22"/>
      <c r="N176" s="24">
        <v>-4971.0600000000004</v>
      </c>
    </row>
    <row r="177" spans="1:14" x14ac:dyDescent="0.25">
      <c r="A177" s="22"/>
      <c r="B177" s="22"/>
      <c r="C177" s="22"/>
      <c r="D177" s="22" t="s">
        <v>52</v>
      </c>
      <c r="E177" s="22"/>
      <c r="F177" s="23">
        <v>44225</v>
      </c>
      <c r="G177" s="22"/>
      <c r="H177" s="22" t="s">
        <v>57</v>
      </c>
      <c r="I177" s="22"/>
      <c r="J177" s="22" t="s">
        <v>394</v>
      </c>
      <c r="K177" s="22"/>
      <c r="L177" s="22" t="s">
        <v>525</v>
      </c>
      <c r="M177" s="22"/>
      <c r="N177" s="24">
        <v>0</v>
      </c>
    </row>
    <row r="178" spans="1:14" x14ac:dyDescent="0.25">
      <c r="A178" s="22"/>
      <c r="B178" s="22"/>
      <c r="C178" s="22"/>
      <c r="D178" s="22" t="s">
        <v>52</v>
      </c>
      <c r="E178" s="22"/>
      <c r="F178" s="23">
        <v>44508</v>
      </c>
      <c r="G178" s="22"/>
      <c r="H178" s="22" t="s">
        <v>58</v>
      </c>
      <c r="I178" s="22"/>
      <c r="J178" s="22" t="s">
        <v>395</v>
      </c>
      <c r="K178" s="22"/>
      <c r="L178" s="22" t="s">
        <v>526</v>
      </c>
      <c r="M178" s="22"/>
      <c r="N178" s="24">
        <v>0</v>
      </c>
    </row>
    <row r="179" spans="1:14" x14ac:dyDescent="0.25">
      <c r="A179" s="22"/>
      <c r="B179" s="22"/>
      <c r="C179" s="22"/>
      <c r="D179" s="22" t="s">
        <v>51</v>
      </c>
      <c r="E179" s="22"/>
      <c r="F179" s="23">
        <v>44362</v>
      </c>
      <c r="G179" s="22"/>
      <c r="H179" s="22" t="s">
        <v>59</v>
      </c>
      <c r="I179" s="22"/>
      <c r="J179" s="22" t="s">
        <v>396</v>
      </c>
      <c r="K179" s="22"/>
      <c r="L179" s="22"/>
      <c r="M179" s="22"/>
      <c r="N179" s="24">
        <v>-49.99</v>
      </c>
    </row>
    <row r="180" spans="1:14" x14ac:dyDescent="0.25">
      <c r="A180" s="22"/>
      <c r="B180" s="22"/>
      <c r="C180" s="22"/>
      <c r="D180" s="22" t="s">
        <v>51</v>
      </c>
      <c r="E180" s="22"/>
      <c r="F180" s="23">
        <v>44408</v>
      </c>
      <c r="G180" s="22"/>
      <c r="H180" s="22" t="s">
        <v>60</v>
      </c>
      <c r="I180" s="22"/>
      <c r="J180" s="22" t="s">
        <v>397</v>
      </c>
      <c r="K180" s="22"/>
      <c r="L180" s="22" t="s">
        <v>527</v>
      </c>
      <c r="M180" s="22"/>
      <c r="N180" s="24">
        <v>-50</v>
      </c>
    </row>
    <row r="181" spans="1:14" x14ac:dyDescent="0.25">
      <c r="A181" s="22"/>
      <c r="B181" s="22"/>
      <c r="C181" s="22"/>
      <c r="D181" s="22" t="s">
        <v>52</v>
      </c>
      <c r="E181" s="22"/>
      <c r="F181" s="23">
        <v>44344</v>
      </c>
      <c r="G181" s="22"/>
      <c r="H181" s="22" t="s">
        <v>61</v>
      </c>
      <c r="I181" s="22"/>
      <c r="J181" s="22" t="s">
        <v>398</v>
      </c>
      <c r="K181" s="22"/>
      <c r="L181" s="22" t="s">
        <v>526</v>
      </c>
      <c r="M181" s="22"/>
      <c r="N181" s="24">
        <v>0</v>
      </c>
    </row>
    <row r="182" spans="1:14" x14ac:dyDescent="0.25">
      <c r="A182" s="22"/>
      <c r="B182" s="22"/>
      <c r="C182" s="22"/>
      <c r="D182" s="22" t="s">
        <v>53</v>
      </c>
      <c r="E182" s="22"/>
      <c r="F182" s="23">
        <v>44317</v>
      </c>
      <c r="G182" s="22"/>
      <c r="H182" s="22" t="s">
        <v>62</v>
      </c>
      <c r="I182" s="22"/>
      <c r="J182" s="22"/>
      <c r="K182" s="22"/>
      <c r="L182" s="22" t="s">
        <v>528</v>
      </c>
      <c r="M182" s="22"/>
      <c r="N182" s="24">
        <v>185</v>
      </c>
    </row>
    <row r="183" spans="1:14" x14ac:dyDescent="0.25">
      <c r="A183" s="22"/>
      <c r="B183" s="22"/>
      <c r="C183" s="22"/>
      <c r="D183" s="22" t="s">
        <v>52</v>
      </c>
      <c r="E183" s="22"/>
      <c r="F183" s="23">
        <v>44253</v>
      </c>
      <c r="G183" s="22"/>
      <c r="H183" s="22" t="s">
        <v>63</v>
      </c>
      <c r="I183" s="22"/>
      <c r="J183" s="22" t="s">
        <v>399</v>
      </c>
      <c r="K183" s="22"/>
      <c r="L183" s="22" t="s">
        <v>526</v>
      </c>
      <c r="M183" s="22"/>
      <c r="N183" s="24">
        <v>0</v>
      </c>
    </row>
    <row r="184" spans="1:14" x14ac:dyDescent="0.25">
      <c r="A184" s="22"/>
      <c r="B184" s="22"/>
      <c r="C184" s="22"/>
      <c r="D184" s="22" t="s">
        <v>52</v>
      </c>
      <c r="E184" s="22"/>
      <c r="F184" s="23">
        <v>44286</v>
      </c>
      <c r="G184" s="22"/>
      <c r="H184" s="22" t="s">
        <v>64</v>
      </c>
      <c r="I184" s="22"/>
      <c r="J184" s="22" t="s">
        <v>399</v>
      </c>
      <c r="K184" s="22"/>
      <c r="L184" s="22" t="s">
        <v>526</v>
      </c>
      <c r="M184" s="22"/>
      <c r="N184" s="24">
        <v>0</v>
      </c>
    </row>
    <row r="185" spans="1:14" x14ac:dyDescent="0.25">
      <c r="A185" s="22"/>
      <c r="B185" s="22"/>
      <c r="C185" s="22"/>
      <c r="D185" s="22" t="s">
        <v>52</v>
      </c>
      <c r="E185" s="22"/>
      <c r="F185" s="23">
        <v>44316</v>
      </c>
      <c r="G185" s="22"/>
      <c r="H185" s="22" t="s">
        <v>65</v>
      </c>
      <c r="I185" s="22"/>
      <c r="J185" s="22" t="s">
        <v>399</v>
      </c>
      <c r="K185" s="22"/>
      <c r="L185" s="22" t="s">
        <v>526</v>
      </c>
      <c r="M185" s="22"/>
      <c r="N185" s="24">
        <v>0</v>
      </c>
    </row>
    <row r="186" spans="1:14" x14ac:dyDescent="0.25">
      <c r="A186" s="22"/>
      <c r="B186" s="22"/>
      <c r="C186" s="22"/>
      <c r="D186" s="22" t="s">
        <v>52</v>
      </c>
      <c r="E186" s="22"/>
      <c r="F186" s="23">
        <v>44344</v>
      </c>
      <c r="G186" s="22"/>
      <c r="H186" s="22" t="s">
        <v>66</v>
      </c>
      <c r="I186" s="22"/>
      <c r="J186" s="22" t="s">
        <v>399</v>
      </c>
      <c r="K186" s="22"/>
      <c r="L186" s="22" t="s">
        <v>526</v>
      </c>
      <c r="M186" s="22"/>
      <c r="N186" s="24">
        <v>0</v>
      </c>
    </row>
    <row r="187" spans="1:14" x14ac:dyDescent="0.25">
      <c r="A187" s="22"/>
      <c r="B187" s="22"/>
      <c r="C187" s="22"/>
      <c r="D187" s="22" t="s">
        <v>52</v>
      </c>
      <c r="E187" s="22"/>
      <c r="F187" s="23">
        <v>44377</v>
      </c>
      <c r="G187" s="22"/>
      <c r="H187" s="22" t="s">
        <v>67</v>
      </c>
      <c r="I187" s="22"/>
      <c r="J187" s="22" t="s">
        <v>399</v>
      </c>
      <c r="K187" s="22"/>
      <c r="L187" s="22" t="s">
        <v>526</v>
      </c>
      <c r="M187" s="22"/>
      <c r="N187" s="24">
        <v>0</v>
      </c>
    </row>
    <row r="188" spans="1:14" x14ac:dyDescent="0.25">
      <c r="A188" s="22"/>
      <c r="B188" s="22"/>
      <c r="C188" s="22"/>
      <c r="D188" s="22" t="s">
        <v>52</v>
      </c>
      <c r="E188" s="22"/>
      <c r="F188" s="23">
        <v>44407</v>
      </c>
      <c r="G188" s="22"/>
      <c r="H188" s="22" t="s">
        <v>68</v>
      </c>
      <c r="I188" s="22"/>
      <c r="J188" s="22" t="s">
        <v>399</v>
      </c>
      <c r="K188" s="22"/>
      <c r="L188" s="22" t="s">
        <v>526</v>
      </c>
      <c r="M188" s="22"/>
      <c r="N188" s="24">
        <v>0</v>
      </c>
    </row>
    <row r="189" spans="1:14" x14ac:dyDescent="0.25">
      <c r="A189" s="22"/>
      <c r="B189" s="22"/>
      <c r="C189" s="22"/>
      <c r="D189" s="22" t="s">
        <v>52</v>
      </c>
      <c r="E189" s="22"/>
      <c r="F189" s="23">
        <v>44439</v>
      </c>
      <c r="G189" s="22"/>
      <c r="H189" s="22" t="s">
        <v>69</v>
      </c>
      <c r="I189" s="22"/>
      <c r="J189" s="22" t="s">
        <v>399</v>
      </c>
      <c r="K189" s="22"/>
      <c r="L189" s="22" t="s">
        <v>526</v>
      </c>
      <c r="M189" s="22"/>
      <c r="N189" s="24">
        <v>0</v>
      </c>
    </row>
    <row r="190" spans="1:14" x14ac:dyDescent="0.25">
      <c r="A190" s="22"/>
      <c r="B190" s="22"/>
      <c r="C190" s="22"/>
      <c r="D190" s="22" t="s">
        <v>52</v>
      </c>
      <c r="E190" s="22"/>
      <c r="F190" s="23">
        <v>44469</v>
      </c>
      <c r="G190" s="22"/>
      <c r="H190" s="22" t="s">
        <v>70</v>
      </c>
      <c r="I190" s="22"/>
      <c r="J190" s="22" t="s">
        <v>399</v>
      </c>
      <c r="K190" s="22"/>
      <c r="L190" s="22" t="s">
        <v>526</v>
      </c>
      <c r="M190" s="22"/>
      <c r="N190" s="24">
        <v>0</v>
      </c>
    </row>
    <row r="191" spans="1:14" x14ac:dyDescent="0.25">
      <c r="A191" s="22"/>
      <c r="B191" s="22"/>
      <c r="C191" s="22"/>
      <c r="D191" s="22" t="s">
        <v>52</v>
      </c>
      <c r="E191" s="22"/>
      <c r="F191" s="23">
        <v>44498</v>
      </c>
      <c r="G191" s="22"/>
      <c r="H191" s="22" t="s">
        <v>71</v>
      </c>
      <c r="I191" s="22"/>
      <c r="J191" s="22" t="s">
        <v>399</v>
      </c>
      <c r="K191" s="22"/>
      <c r="L191" s="22" t="s">
        <v>526</v>
      </c>
      <c r="M191" s="22"/>
      <c r="N191" s="24">
        <v>0</v>
      </c>
    </row>
    <row r="192" spans="1:14" x14ac:dyDescent="0.25">
      <c r="A192" s="22"/>
      <c r="B192" s="22"/>
      <c r="C192" s="22"/>
      <c r="D192" s="22" t="s">
        <v>52</v>
      </c>
      <c r="E192" s="22"/>
      <c r="F192" s="23">
        <v>44530</v>
      </c>
      <c r="G192" s="22"/>
      <c r="H192" s="22" t="s">
        <v>72</v>
      </c>
      <c r="I192" s="22"/>
      <c r="J192" s="22" t="s">
        <v>399</v>
      </c>
      <c r="K192" s="22"/>
      <c r="L192" s="22" t="s">
        <v>526</v>
      </c>
      <c r="M192" s="22"/>
      <c r="N192" s="24">
        <v>0</v>
      </c>
    </row>
    <row r="193" spans="1:14" x14ac:dyDescent="0.25">
      <c r="A193" s="22"/>
      <c r="B193" s="22"/>
      <c r="C193" s="22"/>
      <c r="D193" s="22" t="s">
        <v>52</v>
      </c>
      <c r="E193" s="22"/>
      <c r="F193" s="23">
        <v>44337</v>
      </c>
      <c r="G193" s="22"/>
      <c r="H193" s="22" t="s">
        <v>73</v>
      </c>
      <c r="I193" s="22"/>
      <c r="J193" s="22" t="s">
        <v>395</v>
      </c>
      <c r="K193" s="22"/>
      <c r="L193" s="22" t="s">
        <v>526</v>
      </c>
      <c r="M193" s="22"/>
      <c r="N193" s="24">
        <v>0</v>
      </c>
    </row>
    <row r="194" spans="1:14" x14ac:dyDescent="0.25">
      <c r="A194" s="22"/>
      <c r="B194" s="22"/>
      <c r="C194" s="22"/>
      <c r="D194" s="22" t="s">
        <v>52</v>
      </c>
      <c r="E194" s="22"/>
      <c r="F194" s="23">
        <v>44225</v>
      </c>
      <c r="G194" s="22"/>
      <c r="H194" s="22" t="s">
        <v>74</v>
      </c>
      <c r="I194" s="22"/>
      <c r="J194" s="22" t="s">
        <v>399</v>
      </c>
      <c r="K194" s="22"/>
      <c r="L194" s="22" t="s">
        <v>526</v>
      </c>
      <c r="M194" s="22"/>
      <c r="N194" s="24">
        <v>0</v>
      </c>
    </row>
    <row r="195" spans="1:14" x14ac:dyDescent="0.25">
      <c r="A195" s="22"/>
      <c r="B195" s="22"/>
      <c r="C195" s="22"/>
      <c r="D195" s="22" t="s">
        <v>52</v>
      </c>
      <c r="E195" s="22"/>
      <c r="F195" s="23">
        <v>44253</v>
      </c>
      <c r="G195" s="22"/>
      <c r="H195" s="22" t="s">
        <v>75</v>
      </c>
      <c r="I195" s="22"/>
      <c r="J195" s="22" t="s">
        <v>400</v>
      </c>
      <c r="K195" s="22"/>
      <c r="L195" s="22" t="s">
        <v>526</v>
      </c>
      <c r="M195" s="22"/>
      <c r="N195" s="24">
        <v>0</v>
      </c>
    </row>
    <row r="196" spans="1:14" x14ac:dyDescent="0.25">
      <c r="A196" s="22"/>
      <c r="B196" s="22"/>
      <c r="C196" s="22"/>
      <c r="D196" s="22" t="s">
        <v>52</v>
      </c>
      <c r="E196" s="22"/>
      <c r="F196" s="23">
        <v>44286</v>
      </c>
      <c r="G196" s="22"/>
      <c r="H196" s="22" t="s">
        <v>76</v>
      </c>
      <c r="I196" s="22"/>
      <c r="J196" s="22" t="s">
        <v>400</v>
      </c>
      <c r="K196" s="22"/>
      <c r="L196" s="22" t="s">
        <v>526</v>
      </c>
      <c r="M196" s="22"/>
      <c r="N196" s="24">
        <v>0</v>
      </c>
    </row>
    <row r="197" spans="1:14" x14ac:dyDescent="0.25">
      <c r="A197" s="22"/>
      <c r="B197" s="22"/>
      <c r="C197" s="22"/>
      <c r="D197" s="22" t="s">
        <v>52</v>
      </c>
      <c r="E197" s="22"/>
      <c r="F197" s="23">
        <v>44316</v>
      </c>
      <c r="G197" s="22"/>
      <c r="H197" s="22" t="s">
        <v>77</v>
      </c>
      <c r="I197" s="22"/>
      <c r="J197" s="22" t="s">
        <v>400</v>
      </c>
      <c r="K197" s="22"/>
      <c r="L197" s="22" t="s">
        <v>526</v>
      </c>
      <c r="M197" s="22"/>
      <c r="N197" s="24">
        <v>0</v>
      </c>
    </row>
    <row r="198" spans="1:14" x14ac:dyDescent="0.25">
      <c r="A198" s="22"/>
      <c r="B198" s="22"/>
      <c r="C198" s="22"/>
      <c r="D198" s="22" t="s">
        <v>52</v>
      </c>
      <c r="E198" s="22"/>
      <c r="F198" s="23">
        <v>44344</v>
      </c>
      <c r="G198" s="22"/>
      <c r="H198" s="22" t="s">
        <v>78</v>
      </c>
      <c r="I198" s="22"/>
      <c r="J198" s="22" t="s">
        <v>400</v>
      </c>
      <c r="K198" s="22"/>
      <c r="L198" s="22" t="s">
        <v>526</v>
      </c>
      <c r="M198" s="22"/>
      <c r="N198" s="24">
        <v>0</v>
      </c>
    </row>
    <row r="199" spans="1:14" x14ac:dyDescent="0.25">
      <c r="A199" s="22"/>
      <c r="B199" s="22"/>
      <c r="C199" s="22"/>
      <c r="D199" s="22" t="s">
        <v>52</v>
      </c>
      <c r="E199" s="22"/>
      <c r="F199" s="23">
        <v>44377</v>
      </c>
      <c r="G199" s="22"/>
      <c r="H199" s="22" t="s">
        <v>79</v>
      </c>
      <c r="I199" s="22"/>
      <c r="J199" s="22" t="s">
        <v>400</v>
      </c>
      <c r="K199" s="22"/>
      <c r="L199" s="22" t="s">
        <v>526</v>
      </c>
      <c r="M199" s="22"/>
      <c r="N199" s="24">
        <v>0</v>
      </c>
    </row>
    <row r="200" spans="1:14" x14ac:dyDescent="0.25">
      <c r="A200" s="22"/>
      <c r="B200" s="22"/>
      <c r="C200" s="22"/>
      <c r="D200" s="22" t="s">
        <v>52</v>
      </c>
      <c r="E200" s="22"/>
      <c r="F200" s="23">
        <v>44407</v>
      </c>
      <c r="G200" s="22"/>
      <c r="H200" s="22" t="s">
        <v>80</v>
      </c>
      <c r="I200" s="22"/>
      <c r="J200" s="22" t="s">
        <v>400</v>
      </c>
      <c r="K200" s="22"/>
      <c r="L200" s="22" t="s">
        <v>526</v>
      </c>
      <c r="M200" s="22"/>
      <c r="N200" s="24">
        <v>0</v>
      </c>
    </row>
    <row r="201" spans="1:14" x14ac:dyDescent="0.25">
      <c r="A201" s="22"/>
      <c r="B201" s="22"/>
      <c r="C201" s="22"/>
      <c r="D201" s="22" t="s">
        <v>52</v>
      </c>
      <c r="E201" s="22"/>
      <c r="F201" s="23">
        <v>44439</v>
      </c>
      <c r="G201" s="22"/>
      <c r="H201" s="22" t="s">
        <v>81</v>
      </c>
      <c r="I201" s="22"/>
      <c r="J201" s="22" t="s">
        <v>400</v>
      </c>
      <c r="K201" s="22"/>
      <c r="L201" s="22" t="s">
        <v>526</v>
      </c>
      <c r="M201" s="22"/>
      <c r="N201" s="24">
        <v>0</v>
      </c>
    </row>
    <row r="202" spans="1:14" x14ac:dyDescent="0.25">
      <c r="A202" s="22"/>
      <c r="B202" s="22"/>
      <c r="C202" s="22"/>
      <c r="D202" s="22" t="s">
        <v>52</v>
      </c>
      <c r="E202" s="22"/>
      <c r="F202" s="23">
        <v>44469</v>
      </c>
      <c r="G202" s="22"/>
      <c r="H202" s="22" t="s">
        <v>82</v>
      </c>
      <c r="I202" s="22"/>
      <c r="J202" s="22" t="s">
        <v>395</v>
      </c>
      <c r="K202" s="22"/>
      <c r="L202" s="22" t="s">
        <v>526</v>
      </c>
      <c r="M202" s="22"/>
      <c r="N202" s="24">
        <v>0</v>
      </c>
    </row>
    <row r="203" spans="1:14" x14ac:dyDescent="0.25">
      <c r="A203" s="22"/>
      <c r="B203" s="22"/>
      <c r="C203" s="22"/>
      <c r="D203" s="22" t="s">
        <v>52</v>
      </c>
      <c r="E203" s="22"/>
      <c r="F203" s="23">
        <v>44498</v>
      </c>
      <c r="G203" s="22"/>
      <c r="H203" s="22" t="s">
        <v>83</v>
      </c>
      <c r="I203" s="22"/>
      <c r="J203" s="22" t="s">
        <v>401</v>
      </c>
      <c r="K203" s="22"/>
      <c r="L203" s="22" t="s">
        <v>526</v>
      </c>
      <c r="M203" s="22"/>
      <c r="N203" s="24">
        <v>0</v>
      </c>
    </row>
    <row r="204" spans="1:14" x14ac:dyDescent="0.25">
      <c r="A204" s="22"/>
      <c r="B204" s="22"/>
      <c r="C204" s="22"/>
      <c r="D204" s="22" t="s">
        <v>52</v>
      </c>
      <c r="E204" s="22"/>
      <c r="F204" s="23">
        <v>44530</v>
      </c>
      <c r="G204" s="22"/>
      <c r="H204" s="22" t="s">
        <v>84</v>
      </c>
      <c r="I204" s="22"/>
      <c r="J204" s="22" t="s">
        <v>401</v>
      </c>
      <c r="K204" s="22"/>
      <c r="L204" s="22" t="s">
        <v>526</v>
      </c>
      <c r="M204" s="22"/>
      <c r="N204" s="24">
        <v>0</v>
      </c>
    </row>
    <row r="205" spans="1:14" x14ac:dyDescent="0.25">
      <c r="A205" s="22"/>
      <c r="B205" s="22"/>
      <c r="C205" s="22"/>
      <c r="D205" s="22" t="s">
        <v>52</v>
      </c>
      <c r="E205" s="22"/>
      <c r="F205" s="23">
        <v>44337</v>
      </c>
      <c r="G205" s="22"/>
      <c r="H205" s="22" t="s">
        <v>85</v>
      </c>
      <c r="I205" s="22"/>
      <c r="J205" s="22" t="s">
        <v>394</v>
      </c>
      <c r="K205" s="22"/>
      <c r="L205" s="22" t="s">
        <v>526</v>
      </c>
      <c r="M205" s="22"/>
      <c r="N205" s="24">
        <v>0</v>
      </c>
    </row>
    <row r="206" spans="1:14" x14ac:dyDescent="0.25">
      <c r="A206" s="22"/>
      <c r="B206" s="22"/>
      <c r="C206" s="22"/>
      <c r="D206" s="22" t="s">
        <v>52</v>
      </c>
      <c r="E206" s="22"/>
      <c r="F206" s="23">
        <v>44225</v>
      </c>
      <c r="G206" s="22"/>
      <c r="H206" s="22" t="s">
        <v>86</v>
      </c>
      <c r="I206" s="22"/>
      <c r="J206" s="22" t="s">
        <v>400</v>
      </c>
      <c r="K206" s="22"/>
      <c r="L206" s="22" t="s">
        <v>526</v>
      </c>
      <c r="M206" s="22"/>
      <c r="N206" s="24">
        <v>0</v>
      </c>
    </row>
    <row r="207" spans="1:14" x14ac:dyDescent="0.25">
      <c r="A207" s="22"/>
      <c r="B207" s="22"/>
      <c r="C207" s="22"/>
      <c r="D207" s="22" t="s">
        <v>52</v>
      </c>
      <c r="E207" s="22"/>
      <c r="F207" s="23">
        <v>44253</v>
      </c>
      <c r="G207" s="22"/>
      <c r="H207" s="22" t="s">
        <v>87</v>
      </c>
      <c r="I207" s="22"/>
      <c r="J207" s="22" t="s">
        <v>401</v>
      </c>
      <c r="K207" s="22"/>
      <c r="L207" s="22" t="s">
        <v>526</v>
      </c>
      <c r="M207" s="22"/>
      <c r="N207" s="24">
        <v>0</v>
      </c>
    </row>
    <row r="208" spans="1:14" x14ac:dyDescent="0.25">
      <c r="A208" s="22"/>
      <c r="B208" s="22"/>
      <c r="C208" s="22"/>
      <c r="D208" s="22" t="s">
        <v>52</v>
      </c>
      <c r="E208" s="22"/>
      <c r="F208" s="23">
        <v>44286</v>
      </c>
      <c r="G208" s="22"/>
      <c r="H208" s="22" t="s">
        <v>88</v>
      </c>
      <c r="I208" s="22"/>
      <c r="J208" s="22" t="s">
        <v>401</v>
      </c>
      <c r="K208" s="22"/>
      <c r="L208" s="22" t="s">
        <v>526</v>
      </c>
      <c r="M208" s="22"/>
      <c r="N208" s="24">
        <v>0</v>
      </c>
    </row>
    <row r="209" spans="1:14" x14ac:dyDescent="0.25">
      <c r="A209" s="22"/>
      <c r="B209" s="22"/>
      <c r="C209" s="22"/>
      <c r="D209" s="22" t="s">
        <v>52</v>
      </c>
      <c r="E209" s="22"/>
      <c r="F209" s="23">
        <v>44316</v>
      </c>
      <c r="G209" s="22"/>
      <c r="H209" s="22" t="s">
        <v>89</v>
      </c>
      <c r="I209" s="22"/>
      <c r="J209" s="22" t="s">
        <v>401</v>
      </c>
      <c r="K209" s="22"/>
      <c r="L209" s="22" t="s">
        <v>526</v>
      </c>
      <c r="M209" s="22"/>
      <c r="N209" s="24">
        <v>0</v>
      </c>
    </row>
    <row r="210" spans="1:14" x14ac:dyDescent="0.25">
      <c r="A210" s="22"/>
      <c r="B210" s="22"/>
      <c r="C210" s="22"/>
      <c r="D210" s="22" t="s">
        <v>52</v>
      </c>
      <c r="E210" s="22"/>
      <c r="F210" s="23">
        <v>44344</v>
      </c>
      <c r="G210" s="22"/>
      <c r="H210" s="22" t="s">
        <v>90</v>
      </c>
      <c r="I210" s="22"/>
      <c r="J210" s="22" t="s">
        <v>401</v>
      </c>
      <c r="K210" s="22"/>
      <c r="L210" s="22" t="s">
        <v>526</v>
      </c>
      <c r="M210" s="22"/>
      <c r="N210" s="24">
        <v>0</v>
      </c>
    </row>
    <row r="211" spans="1:14" x14ac:dyDescent="0.25">
      <c r="A211" s="22"/>
      <c r="B211" s="22"/>
      <c r="C211" s="22"/>
      <c r="D211" s="22" t="s">
        <v>52</v>
      </c>
      <c r="E211" s="22"/>
      <c r="F211" s="23">
        <v>44377</v>
      </c>
      <c r="G211" s="22"/>
      <c r="H211" s="22" t="s">
        <v>91</v>
      </c>
      <c r="I211" s="22"/>
      <c r="J211" s="22" t="s">
        <v>401</v>
      </c>
      <c r="K211" s="22"/>
      <c r="L211" s="22" t="s">
        <v>526</v>
      </c>
      <c r="M211" s="22"/>
      <c r="N211" s="24">
        <v>0</v>
      </c>
    </row>
    <row r="212" spans="1:14" x14ac:dyDescent="0.25">
      <c r="A212" s="22"/>
      <c r="B212" s="22"/>
      <c r="C212" s="22"/>
      <c r="D212" s="22" t="s">
        <v>52</v>
      </c>
      <c r="E212" s="22"/>
      <c r="F212" s="23">
        <v>44407</v>
      </c>
      <c r="G212" s="22"/>
      <c r="H212" s="22" t="s">
        <v>92</v>
      </c>
      <c r="I212" s="22"/>
      <c r="J212" s="22" t="s">
        <v>395</v>
      </c>
      <c r="K212" s="22"/>
      <c r="L212" s="22" t="s">
        <v>526</v>
      </c>
      <c r="M212" s="22"/>
      <c r="N212" s="24">
        <v>0</v>
      </c>
    </row>
    <row r="213" spans="1:14" x14ac:dyDescent="0.25">
      <c r="A213" s="22"/>
      <c r="B213" s="22"/>
      <c r="C213" s="22"/>
      <c r="D213" s="22" t="s">
        <v>52</v>
      </c>
      <c r="E213" s="22"/>
      <c r="F213" s="23">
        <v>44439</v>
      </c>
      <c r="G213" s="22"/>
      <c r="H213" s="22" t="s">
        <v>93</v>
      </c>
      <c r="I213" s="22"/>
      <c r="J213" s="22" t="s">
        <v>395</v>
      </c>
      <c r="K213" s="22"/>
      <c r="L213" s="22" t="s">
        <v>526</v>
      </c>
      <c r="M213" s="22"/>
      <c r="N213" s="24">
        <v>0</v>
      </c>
    </row>
    <row r="214" spans="1:14" x14ac:dyDescent="0.25">
      <c r="A214" s="22"/>
      <c r="B214" s="22"/>
      <c r="C214" s="22"/>
      <c r="D214" s="22" t="s">
        <v>52</v>
      </c>
      <c r="E214" s="22"/>
      <c r="F214" s="23">
        <v>44469</v>
      </c>
      <c r="G214" s="22"/>
      <c r="H214" s="22" t="s">
        <v>94</v>
      </c>
      <c r="I214" s="22"/>
      <c r="J214" s="22" t="s">
        <v>402</v>
      </c>
      <c r="K214" s="22"/>
      <c r="L214" s="22" t="s">
        <v>526</v>
      </c>
      <c r="M214" s="22"/>
      <c r="N214" s="24">
        <v>0</v>
      </c>
    </row>
    <row r="215" spans="1:14" x14ac:dyDescent="0.25">
      <c r="A215" s="22"/>
      <c r="B215" s="22"/>
      <c r="C215" s="22"/>
      <c r="D215" s="22" t="s">
        <v>52</v>
      </c>
      <c r="E215" s="22"/>
      <c r="F215" s="23">
        <v>44498</v>
      </c>
      <c r="G215" s="22"/>
      <c r="H215" s="22" t="s">
        <v>95</v>
      </c>
      <c r="I215" s="22"/>
      <c r="J215" s="22" t="s">
        <v>395</v>
      </c>
      <c r="K215" s="22"/>
      <c r="L215" s="22" t="s">
        <v>526</v>
      </c>
      <c r="M215" s="22"/>
      <c r="N215" s="24">
        <v>0</v>
      </c>
    </row>
    <row r="216" spans="1:14" x14ac:dyDescent="0.25">
      <c r="A216" s="22"/>
      <c r="B216" s="22"/>
      <c r="C216" s="22"/>
      <c r="D216" s="22" t="s">
        <v>52</v>
      </c>
      <c r="E216" s="22"/>
      <c r="F216" s="23">
        <v>44530</v>
      </c>
      <c r="G216" s="22"/>
      <c r="H216" s="22" t="s">
        <v>96</v>
      </c>
      <c r="I216" s="22"/>
      <c r="J216" s="22" t="s">
        <v>395</v>
      </c>
      <c r="K216" s="22"/>
      <c r="L216" s="22" t="s">
        <v>526</v>
      </c>
      <c r="M216" s="22"/>
      <c r="N216" s="24">
        <v>0</v>
      </c>
    </row>
    <row r="217" spans="1:14" x14ac:dyDescent="0.25">
      <c r="A217" s="22"/>
      <c r="B217" s="22"/>
      <c r="C217" s="22"/>
      <c r="D217" s="22" t="s">
        <v>52</v>
      </c>
      <c r="E217" s="22"/>
      <c r="F217" s="23">
        <v>44337</v>
      </c>
      <c r="G217" s="22"/>
      <c r="H217" s="22" t="s">
        <v>97</v>
      </c>
      <c r="I217" s="22"/>
      <c r="J217" s="22" t="s">
        <v>398</v>
      </c>
      <c r="K217" s="22"/>
      <c r="L217" s="22" t="s">
        <v>526</v>
      </c>
      <c r="M217" s="22"/>
      <c r="N217" s="24">
        <v>0</v>
      </c>
    </row>
    <row r="218" spans="1:14" x14ac:dyDescent="0.25">
      <c r="A218" s="22"/>
      <c r="B218" s="22"/>
      <c r="C218" s="22"/>
      <c r="D218" s="22" t="s">
        <v>52</v>
      </c>
      <c r="E218" s="22"/>
      <c r="F218" s="23">
        <v>44225</v>
      </c>
      <c r="G218" s="22"/>
      <c r="H218" s="22" t="s">
        <v>98</v>
      </c>
      <c r="I218" s="22"/>
      <c r="J218" s="22" t="s">
        <v>401</v>
      </c>
      <c r="K218" s="22"/>
      <c r="L218" s="22" t="s">
        <v>526</v>
      </c>
      <c r="M218" s="22"/>
      <c r="N218" s="24">
        <v>0</v>
      </c>
    </row>
    <row r="219" spans="1:14" x14ac:dyDescent="0.25">
      <c r="A219" s="22"/>
      <c r="B219" s="22"/>
      <c r="C219" s="22"/>
      <c r="D219" s="22" t="s">
        <v>52</v>
      </c>
      <c r="E219" s="22"/>
      <c r="F219" s="23">
        <v>44253</v>
      </c>
      <c r="G219" s="22"/>
      <c r="H219" s="22" t="s">
        <v>99</v>
      </c>
      <c r="I219" s="22"/>
      <c r="J219" s="22" t="s">
        <v>395</v>
      </c>
      <c r="K219" s="22"/>
      <c r="L219" s="22" t="s">
        <v>526</v>
      </c>
      <c r="M219" s="22"/>
      <c r="N219" s="24">
        <v>0</v>
      </c>
    </row>
    <row r="220" spans="1:14" x14ac:dyDescent="0.25">
      <c r="A220" s="22"/>
      <c r="B220" s="22"/>
      <c r="C220" s="22"/>
      <c r="D220" s="22" t="s">
        <v>52</v>
      </c>
      <c r="E220" s="22"/>
      <c r="F220" s="23">
        <v>44286</v>
      </c>
      <c r="G220" s="22"/>
      <c r="H220" s="22" t="s">
        <v>100</v>
      </c>
      <c r="I220" s="22"/>
      <c r="J220" s="22" t="s">
        <v>395</v>
      </c>
      <c r="K220" s="22"/>
      <c r="L220" s="22" t="s">
        <v>526</v>
      </c>
      <c r="M220" s="22"/>
      <c r="N220" s="24">
        <v>0</v>
      </c>
    </row>
    <row r="221" spans="1:14" x14ac:dyDescent="0.25">
      <c r="A221" s="22"/>
      <c r="B221" s="22"/>
      <c r="C221" s="22"/>
      <c r="D221" s="22" t="s">
        <v>52</v>
      </c>
      <c r="E221" s="22"/>
      <c r="F221" s="23">
        <v>44316</v>
      </c>
      <c r="G221" s="22"/>
      <c r="H221" s="22" t="s">
        <v>101</v>
      </c>
      <c r="I221" s="22"/>
      <c r="J221" s="22" t="s">
        <v>395</v>
      </c>
      <c r="K221" s="22"/>
      <c r="L221" s="22" t="s">
        <v>526</v>
      </c>
      <c r="M221" s="22"/>
      <c r="N221" s="24">
        <v>0</v>
      </c>
    </row>
    <row r="222" spans="1:14" x14ac:dyDescent="0.25">
      <c r="A222" s="22"/>
      <c r="B222" s="22"/>
      <c r="C222" s="22"/>
      <c r="D222" s="22" t="s">
        <v>52</v>
      </c>
      <c r="E222" s="22"/>
      <c r="F222" s="23">
        <v>44344</v>
      </c>
      <c r="G222" s="22"/>
      <c r="H222" s="22" t="s">
        <v>102</v>
      </c>
      <c r="I222" s="22"/>
      <c r="J222" s="22" t="s">
        <v>395</v>
      </c>
      <c r="K222" s="22"/>
      <c r="L222" s="22" t="s">
        <v>526</v>
      </c>
      <c r="M222" s="22"/>
      <c r="N222" s="24">
        <v>0</v>
      </c>
    </row>
    <row r="223" spans="1:14" x14ac:dyDescent="0.25">
      <c r="A223" s="22"/>
      <c r="B223" s="22"/>
      <c r="C223" s="22"/>
      <c r="D223" s="22" t="s">
        <v>52</v>
      </c>
      <c r="E223" s="22"/>
      <c r="F223" s="23">
        <v>44377</v>
      </c>
      <c r="G223" s="22"/>
      <c r="H223" s="22" t="s">
        <v>103</v>
      </c>
      <c r="I223" s="22"/>
      <c r="J223" s="22" t="s">
        <v>395</v>
      </c>
      <c r="K223" s="22"/>
      <c r="L223" s="22" t="s">
        <v>526</v>
      </c>
      <c r="M223" s="22"/>
      <c r="N223" s="24">
        <v>0</v>
      </c>
    </row>
    <row r="224" spans="1:14" x14ac:dyDescent="0.25">
      <c r="A224" s="22"/>
      <c r="B224" s="22"/>
      <c r="C224" s="22"/>
      <c r="D224" s="22" t="s">
        <v>52</v>
      </c>
      <c r="E224" s="22"/>
      <c r="F224" s="23">
        <v>44407</v>
      </c>
      <c r="G224" s="22"/>
      <c r="H224" s="22" t="s">
        <v>104</v>
      </c>
      <c r="I224" s="22"/>
      <c r="J224" s="22" t="s">
        <v>402</v>
      </c>
      <c r="K224" s="22"/>
      <c r="L224" s="22" t="s">
        <v>526</v>
      </c>
      <c r="M224" s="22"/>
      <c r="N224" s="24">
        <v>0</v>
      </c>
    </row>
    <row r="225" spans="1:14" x14ac:dyDescent="0.25">
      <c r="A225" s="22"/>
      <c r="B225" s="22"/>
      <c r="C225" s="22"/>
      <c r="D225" s="22" t="s">
        <v>52</v>
      </c>
      <c r="E225" s="22"/>
      <c r="F225" s="23">
        <v>44439</v>
      </c>
      <c r="G225" s="22"/>
      <c r="H225" s="22" t="s">
        <v>105</v>
      </c>
      <c r="I225" s="22"/>
      <c r="J225" s="22" t="s">
        <v>402</v>
      </c>
      <c r="K225" s="22"/>
      <c r="L225" s="22" t="s">
        <v>526</v>
      </c>
      <c r="M225" s="22"/>
      <c r="N225" s="24">
        <v>0</v>
      </c>
    </row>
    <row r="226" spans="1:14" x14ac:dyDescent="0.25">
      <c r="A226" s="22"/>
      <c r="B226" s="22"/>
      <c r="C226" s="22"/>
      <c r="D226" s="22" t="s">
        <v>52</v>
      </c>
      <c r="E226" s="22"/>
      <c r="F226" s="23">
        <v>44469</v>
      </c>
      <c r="G226" s="22"/>
      <c r="H226" s="22" t="s">
        <v>106</v>
      </c>
      <c r="I226" s="22"/>
      <c r="J226" s="22" t="s">
        <v>394</v>
      </c>
      <c r="K226" s="22"/>
      <c r="L226" s="22" t="s">
        <v>526</v>
      </c>
      <c r="M226" s="22"/>
      <c r="N226" s="24">
        <v>0</v>
      </c>
    </row>
    <row r="227" spans="1:14" x14ac:dyDescent="0.25">
      <c r="A227" s="22"/>
      <c r="B227" s="22"/>
      <c r="C227" s="22"/>
      <c r="D227" s="22" t="s">
        <v>52</v>
      </c>
      <c r="E227" s="22"/>
      <c r="F227" s="23">
        <v>44498</v>
      </c>
      <c r="G227" s="22"/>
      <c r="H227" s="22" t="s">
        <v>107</v>
      </c>
      <c r="I227" s="22"/>
      <c r="J227" s="22" t="s">
        <v>402</v>
      </c>
      <c r="K227" s="22"/>
      <c r="L227" s="22" t="s">
        <v>526</v>
      </c>
      <c r="M227" s="22"/>
      <c r="N227" s="24">
        <v>0</v>
      </c>
    </row>
    <row r="228" spans="1:14" x14ac:dyDescent="0.25">
      <c r="A228" s="22"/>
      <c r="B228" s="22"/>
      <c r="C228" s="22"/>
      <c r="D228" s="22" t="s">
        <v>52</v>
      </c>
      <c r="E228" s="22"/>
      <c r="F228" s="23">
        <v>44530</v>
      </c>
      <c r="G228" s="22"/>
      <c r="H228" s="22" t="s">
        <v>108</v>
      </c>
      <c r="I228" s="22"/>
      <c r="J228" s="22" t="s">
        <v>402</v>
      </c>
      <c r="K228" s="22"/>
      <c r="L228" s="22" t="s">
        <v>526</v>
      </c>
      <c r="M228" s="22"/>
      <c r="N228" s="24">
        <v>0</v>
      </c>
    </row>
    <row r="229" spans="1:14" x14ac:dyDescent="0.25">
      <c r="A229" s="22"/>
      <c r="B229" s="22"/>
      <c r="C229" s="22"/>
      <c r="D229" s="22" t="s">
        <v>52</v>
      </c>
      <c r="E229" s="22"/>
      <c r="F229" s="23">
        <v>44225</v>
      </c>
      <c r="G229" s="22"/>
      <c r="H229" s="22" t="s">
        <v>109</v>
      </c>
      <c r="I229" s="22"/>
      <c r="J229" s="22" t="s">
        <v>395</v>
      </c>
      <c r="K229" s="22"/>
      <c r="L229" s="22" t="s">
        <v>526</v>
      </c>
      <c r="M229" s="22"/>
      <c r="N229" s="24">
        <v>0</v>
      </c>
    </row>
    <row r="230" spans="1:14" x14ac:dyDescent="0.25">
      <c r="A230" s="22"/>
      <c r="B230" s="22"/>
      <c r="C230" s="22"/>
      <c r="D230" s="22" t="s">
        <v>52</v>
      </c>
      <c r="E230" s="22"/>
      <c r="F230" s="23">
        <v>44253</v>
      </c>
      <c r="G230" s="22"/>
      <c r="H230" s="22" t="s">
        <v>110</v>
      </c>
      <c r="I230" s="22"/>
      <c r="J230" s="22" t="s">
        <v>394</v>
      </c>
      <c r="K230" s="22"/>
      <c r="L230" s="22" t="s">
        <v>526</v>
      </c>
      <c r="M230" s="22"/>
      <c r="N230" s="24">
        <v>0</v>
      </c>
    </row>
    <row r="231" spans="1:14" x14ac:dyDescent="0.25">
      <c r="A231" s="22"/>
      <c r="B231" s="22"/>
      <c r="C231" s="22"/>
      <c r="D231" s="22" t="s">
        <v>52</v>
      </c>
      <c r="E231" s="22"/>
      <c r="F231" s="23">
        <v>44286</v>
      </c>
      <c r="G231" s="22"/>
      <c r="H231" s="22" t="s">
        <v>111</v>
      </c>
      <c r="I231" s="22"/>
      <c r="J231" s="22" t="s">
        <v>394</v>
      </c>
      <c r="K231" s="22"/>
      <c r="L231" s="22" t="s">
        <v>526</v>
      </c>
      <c r="M231" s="22"/>
      <c r="N231" s="24">
        <v>0</v>
      </c>
    </row>
    <row r="232" spans="1:14" x14ac:dyDescent="0.25">
      <c r="A232" s="22"/>
      <c r="B232" s="22"/>
      <c r="C232" s="22"/>
      <c r="D232" s="22" t="s">
        <v>52</v>
      </c>
      <c r="E232" s="22"/>
      <c r="F232" s="23">
        <v>44316</v>
      </c>
      <c r="G232" s="22"/>
      <c r="H232" s="22" t="s">
        <v>112</v>
      </c>
      <c r="I232" s="22"/>
      <c r="J232" s="22" t="s">
        <v>394</v>
      </c>
      <c r="K232" s="22"/>
      <c r="L232" s="22" t="s">
        <v>526</v>
      </c>
      <c r="M232" s="22"/>
      <c r="N232" s="24">
        <v>0</v>
      </c>
    </row>
    <row r="233" spans="1:14" x14ac:dyDescent="0.25">
      <c r="A233" s="22"/>
      <c r="B233" s="22"/>
      <c r="C233" s="22"/>
      <c r="D233" s="22" t="s">
        <v>52</v>
      </c>
      <c r="E233" s="22"/>
      <c r="F233" s="23">
        <v>44344</v>
      </c>
      <c r="G233" s="22"/>
      <c r="H233" s="22" t="s">
        <v>113</v>
      </c>
      <c r="I233" s="22"/>
      <c r="J233" s="22" t="s">
        <v>394</v>
      </c>
      <c r="K233" s="22"/>
      <c r="L233" s="22" t="s">
        <v>526</v>
      </c>
      <c r="M233" s="22"/>
      <c r="N233" s="24">
        <v>0</v>
      </c>
    </row>
    <row r="234" spans="1:14" x14ac:dyDescent="0.25">
      <c r="A234" s="22"/>
      <c r="B234" s="22"/>
      <c r="C234" s="22"/>
      <c r="D234" s="22" t="s">
        <v>52</v>
      </c>
      <c r="E234" s="22"/>
      <c r="F234" s="23">
        <v>44377</v>
      </c>
      <c r="G234" s="22"/>
      <c r="H234" s="22" t="s">
        <v>114</v>
      </c>
      <c r="I234" s="22"/>
      <c r="J234" s="22" t="s">
        <v>402</v>
      </c>
      <c r="K234" s="22"/>
      <c r="L234" s="22" t="s">
        <v>526</v>
      </c>
      <c r="M234" s="22"/>
      <c r="N234" s="24">
        <v>0</v>
      </c>
    </row>
    <row r="235" spans="1:14" x14ac:dyDescent="0.25">
      <c r="A235" s="22"/>
      <c r="B235" s="22"/>
      <c r="C235" s="22"/>
      <c r="D235" s="22" t="s">
        <v>52</v>
      </c>
      <c r="E235" s="22"/>
      <c r="F235" s="23">
        <v>44407</v>
      </c>
      <c r="G235" s="22"/>
      <c r="H235" s="22" t="s">
        <v>115</v>
      </c>
      <c r="I235" s="22"/>
      <c r="J235" s="22" t="s">
        <v>394</v>
      </c>
      <c r="K235" s="22"/>
      <c r="L235" s="22" t="s">
        <v>526</v>
      </c>
      <c r="M235" s="22"/>
      <c r="N235" s="24">
        <v>0</v>
      </c>
    </row>
    <row r="236" spans="1:14" x14ac:dyDescent="0.25">
      <c r="A236" s="22"/>
      <c r="B236" s="22"/>
      <c r="C236" s="22"/>
      <c r="D236" s="22" t="s">
        <v>52</v>
      </c>
      <c r="E236" s="22"/>
      <c r="F236" s="23">
        <v>44439</v>
      </c>
      <c r="G236" s="22"/>
      <c r="H236" s="22" t="s">
        <v>116</v>
      </c>
      <c r="I236" s="22"/>
      <c r="J236" s="22" t="s">
        <v>394</v>
      </c>
      <c r="K236" s="22"/>
      <c r="L236" s="22" t="s">
        <v>526</v>
      </c>
      <c r="M236" s="22"/>
      <c r="N236" s="24">
        <v>0</v>
      </c>
    </row>
    <row r="237" spans="1:14" x14ac:dyDescent="0.25">
      <c r="A237" s="22"/>
      <c r="B237" s="22"/>
      <c r="C237" s="22"/>
      <c r="D237" s="22" t="s">
        <v>52</v>
      </c>
      <c r="E237" s="22"/>
      <c r="F237" s="23">
        <v>44498</v>
      </c>
      <c r="G237" s="22"/>
      <c r="H237" s="22" t="s">
        <v>117</v>
      </c>
      <c r="I237" s="22"/>
      <c r="J237" s="22" t="s">
        <v>403</v>
      </c>
      <c r="K237" s="22"/>
      <c r="L237" s="22" t="s">
        <v>526</v>
      </c>
      <c r="M237" s="22"/>
      <c r="N237" s="24">
        <v>0</v>
      </c>
    </row>
    <row r="238" spans="1:14" x14ac:dyDescent="0.25">
      <c r="A238" s="22"/>
      <c r="B238" s="22"/>
      <c r="C238" s="22"/>
      <c r="D238" s="22" t="s">
        <v>52</v>
      </c>
      <c r="E238" s="22"/>
      <c r="F238" s="23">
        <v>44530</v>
      </c>
      <c r="G238" s="22"/>
      <c r="H238" s="22" t="s">
        <v>118</v>
      </c>
      <c r="I238" s="22"/>
      <c r="J238" s="22" t="s">
        <v>403</v>
      </c>
      <c r="K238" s="22"/>
      <c r="L238" s="22" t="s">
        <v>526</v>
      </c>
      <c r="M238" s="22"/>
      <c r="N238" s="24">
        <v>0</v>
      </c>
    </row>
    <row r="239" spans="1:14" x14ac:dyDescent="0.25">
      <c r="A239" s="22"/>
      <c r="B239" s="22"/>
      <c r="C239" s="22"/>
      <c r="D239" s="22" t="s">
        <v>52</v>
      </c>
      <c r="E239" s="22"/>
      <c r="F239" s="23">
        <v>44225</v>
      </c>
      <c r="G239" s="22"/>
      <c r="H239" s="22" t="s">
        <v>119</v>
      </c>
      <c r="I239" s="22"/>
      <c r="J239" s="22" t="s">
        <v>394</v>
      </c>
      <c r="K239" s="22"/>
      <c r="L239" s="22" t="s">
        <v>526</v>
      </c>
      <c r="M239" s="22"/>
      <c r="N239" s="24">
        <v>0</v>
      </c>
    </row>
    <row r="240" spans="1:14" x14ac:dyDescent="0.25">
      <c r="A240" s="22"/>
      <c r="B240" s="22"/>
      <c r="C240" s="22"/>
      <c r="D240" s="22" t="s">
        <v>52</v>
      </c>
      <c r="E240" s="22"/>
      <c r="F240" s="23">
        <v>44253</v>
      </c>
      <c r="G240" s="22"/>
      <c r="H240" s="22" t="s">
        <v>120</v>
      </c>
      <c r="I240" s="22"/>
      <c r="J240" s="22" t="s">
        <v>398</v>
      </c>
      <c r="K240" s="22"/>
      <c r="L240" s="22" t="s">
        <v>526</v>
      </c>
      <c r="M240" s="22"/>
      <c r="N240" s="24">
        <v>0</v>
      </c>
    </row>
    <row r="241" spans="1:14" x14ac:dyDescent="0.25">
      <c r="A241" s="22"/>
      <c r="B241" s="22"/>
      <c r="C241" s="22"/>
      <c r="D241" s="22" t="s">
        <v>52</v>
      </c>
      <c r="E241" s="22"/>
      <c r="F241" s="23">
        <v>44286</v>
      </c>
      <c r="G241" s="22"/>
      <c r="H241" s="22" t="s">
        <v>121</v>
      </c>
      <c r="I241" s="22"/>
      <c r="J241" s="22" t="s">
        <v>398</v>
      </c>
      <c r="K241" s="22"/>
      <c r="L241" s="22" t="s">
        <v>526</v>
      </c>
      <c r="M241" s="22"/>
      <c r="N241" s="24">
        <v>0</v>
      </c>
    </row>
    <row r="242" spans="1:14" x14ac:dyDescent="0.25">
      <c r="A242" s="22"/>
      <c r="B242" s="22"/>
      <c r="C242" s="22"/>
      <c r="D242" s="22" t="s">
        <v>52</v>
      </c>
      <c r="E242" s="22"/>
      <c r="F242" s="23">
        <v>44316</v>
      </c>
      <c r="G242" s="22"/>
      <c r="H242" s="22" t="s">
        <v>122</v>
      </c>
      <c r="I242" s="22"/>
      <c r="J242" s="22" t="s">
        <v>398</v>
      </c>
      <c r="K242" s="22"/>
      <c r="L242" s="22" t="s">
        <v>526</v>
      </c>
      <c r="M242" s="22"/>
      <c r="N242" s="24">
        <v>0</v>
      </c>
    </row>
    <row r="243" spans="1:14" x14ac:dyDescent="0.25">
      <c r="A243" s="22"/>
      <c r="B243" s="22"/>
      <c r="C243" s="22"/>
      <c r="D243" s="22" t="s">
        <v>52</v>
      </c>
      <c r="E243" s="22"/>
      <c r="F243" s="23">
        <v>44344</v>
      </c>
      <c r="G243" s="22"/>
      <c r="H243" s="22" t="s">
        <v>123</v>
      </c>
      <c r="I243" s="22"/>
      <c r="J243" s="22" t="s">
        <v>398</v>
      </c>
      <c r="K243" s="22"/>
      <c r="L243" s="22" t="s">
        <v>526</v>
      </c>
      <c r="M243" s="22"/>
      <c r="N243" s="24">
        <v>0</v>
      </c>
    </row>
    <row r="244" spans="1:14" x14ac:dyDescent="0.25">
      <c r="A244" s="22"/>
      <c r="B244" s="22"/>
      <c r="C244" s="22"/>
      <c r="D244" s="22" t="s">
        <v>52</v>
      </c>
      <c r="E244" s="22"/>
      <c r="F244" s="23">
        <v>44377</v>
      </c>
      <c r="G244" s="22"/>
      <c r="H244" s="22" t="s">
        <v>124</v>
      </c>
      <c r="I244" s="22"/>
      <c r="J244" s="22" t="s">
        <v>394</v>
      </c>
      <c r="K244" s="22"/>
      <c r="L244" s="22" t="s">
        <v>526</v>
      </c>
      <c r="M244" s="22"/>
      <c r="N244" s="24">
        <v>0</v>
      </c>
    </row>
    <row r="245" spans="1:14" x14ac:dyDescent="0.25">
      <c r="A245" s="22"/>
      <c r="B245" s="22"/>
      <c r="C245" s="22"/>
      <c r="D245" s="22" t="s">
        <v>52</v>
      </c>
      <c r="E245" s="22"/>
      <c r="F245" s="23">
        <v>44498</v>
      </c>
      <c r="G245" s="22"/>
      <c r="H245" s="22" t="s">
        <v>125</v>
      </c>
      <c r="I245" s="22"/>
      <c r="J245" s="22" t="s">
        <v>394</v>
      </c>
      <c r="K245" s="22"/>
      <c r="L245" s="22" t="s">
        <v>526</v>
      </c>
      <c r="M245" s="22"/>
      <c r="N245" s="24">
        <v>0</v>
      </c>
    </row>
    <row r="246" spans="1:14" x14ac:dyDescent="0.25">
      <c r="A246" s="22"/>
      <c r="B246" s="22"/>
      <c r="C246" s="22"/>
      <c r="D246" s="22" t="s">
        <v>52</v>
      </c>
      <c r="E246" s="22"/>
      <c r="F246" s="23">
        <v>44530</v>
      </c>
      <c r="G246" s="22"/>
      <c r="H246" s="22" t="s">
        <v>126</v>
      </c>
      <c r="I246" s="22"/>
      <c r="J246" s="22" t="s">
        <v>394</v>
      </c>
      <c r="K246" s="22"/>
      <c r="L246" s="22" t="s">
        <v>526</v>
      </c>
      <c r="M246" s="22"/>
      <c r="N246" s="24">
        <v>0</v>
      </c>
    </row>
    <row r="247" spans="1:14" x14ac:dyDescent="0.25">
      <c r="A247" s="22"/>
      <c r="B247" s="22"/>
      <c r="C247" s="22"/>
      <c r="D247" s="22" t="s">
        <v>52</v>
      </c>
      <c r="E247" s="22"/>
      <c r="F247" s="23">
        <v>44225</v>
      </c>
      <c r="G247" s="22"/>
      <c r="H247" s="22" t="s">
        <v>127</v>
      </c>
      <c r="I247" s="22"/>
      <c r="J247" s="22" t="s">
        <v>398</v>
      </c>
      <c r="K247" s="22"/>
      <c r="L247" s="22" t="s">
        <v>526</v>
      </c>
      <c r="M247" s="22"/>
      <c r="N247" s="24">
        <v>0</v>
      </c>
    </row>
    <row r="248" spans="1:14" x14ac:dyDescent="0.25">
      <c r="A248" s="22"/>
      <c r="B248" s="22"/>
      <c r="C248" s="22"/>
      <c r="D248" s="22" t="s">
        <v>53</v>
      </c>
      <c r="E248" s="22"/>
      <c r="F248" s="23">
        <v>44287</v>
      </c>
      <c r="G248" s="22"/>
      <c r="H248" s="22" t="s">
        <v>128</v>
      </c>
      <c r="I248" s="22"/>
      <c r="J248" s="22"/>
      <c r="K248" s="22"/>
      <c r="L248" s="22" t="s">
        <v>529</v>
      </c>
      <c r="M248" s="22"/>
      <c r="N248" s="24">
        <v>559</v>
      </c>
    </row>
    <row r="249" spans="1:14" x14ac:dyDescent="0.25">
      <c r="A249" s="22"/>
      <c r="B249" s="22"/>
      <c r="C249" s="22"/>
      <c r="D249" s="22" t="s">
        <v>50</v>
      </c>
      <c r="E249" s="22"/>
      <c r="F249" s="23">
        <v>44210</v>
      </c>
      <c r="G249" s="22"/>
      <c r="H249" s="22" t="s">
        <v>129</v>
      </c>
      <c r="I249" s="22"/>
      <c r="J249" s="22" t="s">
        <v>404</v>
      </c>
      <c r="K249" s="22"/>
      <c r="L249" s="22" t="s">
        <v>530</v>
      </c>
      <c r="M249" s="22"/>
      <c r="N249" s="24">
        <v>-66.14</v>
      </c>
    </row>
    <row r="250" spans="1:14" x14ac:dyDescent="0.25">
      <c r="A250" s="22"/>
      <c r="B250" s="22"/>
      <c r="C250" s="22"/>
      <c r="D250" s="22" t="s">
        <v>50</v>
      </c>
      <c r="E250" s="22"/>
      <c r="F250" s="23">
        <v>44210</v>
      </c>
      <c r="G250" s="22"/>
      <c r="H250" s="22" t="s">
        <v>130</v>
      </c>
      <c r="I250" s="22"/>
      <c r="J250" s="22" t="s">
        <v>405</v>
      </c>
      <c r="K250" s="22"/>
      <c r="L250" s="22" t="s">
        <v>530</v>
      </c>
      <c r="M250" s="22"/>
      <c r="N250" s="24">
        <v>-19.850000000000001</v>
      </c>
    </row>
    <row r="251" spans="1:14" x14ac:dyDescent="0.25">
      <c r="A251" s="22"/>
      <c r="B251" s="22"/>
      <c r="C251" s="22"/>
      <c r="D251" s="22" t="s">
        <v>50</v>
      </c>
      <c r="E251" s="22"/>
      <c r="F251" s="23">
        <v>44210</v>
      </c>
      <c r="G251" s="22"/>
      <c r="H251" s="22" t="s">
        <v>131</v>
      </c>
      <c r="I251" s="22"/>
      <c r="J251" s="22" t="s">
        <v>406</v>
      </c>
      <c r="K251" s="22"/>
      <c r="L251" s="22"/>
      <c r="M251" s="22"/>
      <c r="N251" s="24">
        <v>-548.87</v>
      </c>
    </row>
    <row r="252" spans="1:14" x14ac:dyDescent="0.25">
      <c r="A252" s="22"/>
      <c r="B252" s="22"/>
      <c r="C252" s="22"/>
      <c r="D252" s="22" t="s">
        <v>50</v>
      </c>
      <c r="E252" s="22"/>
      <c r="F252" s="23">
        <v>44210</v>
      </c>
      <c r="G252" s="22"/>
      <c r="H252" s="22" t="s">
        <v>132</v>
      </c>
      <c r="I252" s="22"/>
      <c r="J252" s="22" t="s">
        <v>407</v>
      </c>
      <c r="K252" s="22"/>
      <c r="L252" s="22"/>
      <c r="M252" s="22"/>
      <c r="N252" s="24">
        <v>-200</v>
      </c>
    </row>
    <row r="253" spans="1:14" x14ac:dyDescent="0.25">
      <c r="A253" s="22"/>
      <c r="B253" s="22"/>
      <c r="C253" s="22"/>
      <c r="D253" s="22" t="s">
        <v>50</v>
      </c>
      <c r="E253" s="22"/>
      <c r="F253" s="23">
        <v>44210</v>
      </c>
      <c r="G253" s="22"/>
      <c r="H253" s="22" t="s">
        <v>133</v>
      </c>
      <c r="I253" s="22"/>
      <c r="J253" s="22" t="s">
        <v>408</v>
      </c>
      <c r="K253" s="22"/>
      <c r="L253" s="22"/>
      <c r="M253" s="22"/>
      <c r="N253" s="24">
        <v>-1450</v>
      </c>
    </row>
    <row r="254" spans="1:14" x14ac:dyDescent="0.25">
      <c r="A254" s="22"/>
      <c r="B254" s="22"/>
      <c r="C254" s="22"/>
      <c r="D254" s="22" t="s">
        <v>50</v>
      </c>
      <c r="E254" s="22"/>
      <c r="F254" s="23">
        <v>44210</v>
      </c>
      <c r="G254" s="22"/>
      <c r="H254" s="22" t="s">
        <v>134</v>
      </c>
      <c r="I254" s="22"/>
      <c r="J254" s="22" t="s">
        <v>409</v>
      </c>
      <c r="K254" s="22"/>
      <c r="L254" s="22"/>
      <c r="M254" s="22"/>
      <c r="N254" s="24">
        <v>-320.64</v>
      </c>
    </row>
    <row r="255" spans="1:14" x14ac:dyDescent="0.25">
      <c r="A255" s="22"/>
      <c r="B255" s="22"/>
      <c r="C255" s="22"/>
      <c r="D255" s="22" t="s">
        <v>50</v>
      </c>
      <c r="E255" s="22"/>
      <c r="F255" s="23">
        <v>44210</v>
      </c>
      <c r="G255" s="22"/>
      <c r="H255" s="22" t="s">
        <v>135</v>
      </c>
      <c r="I255" s="22"/>
      <c r="J255" s="22" t="s">
        <v>410</v>
      </c>
      <c r="K255" s="22"/>
      <c r="L255" s="22"/>
      <c r="M255" s="22"/>
      <c r="N255" s="24">
        <v>-15</v>
      </c>
    </row>
    <row r="256" spans="1:14" x14ac:dyDescent="0.25">
      <c r="A256" s="22"/>
      <c r="B256" s="22"/>
      <c r="C256" s="22"/>
      <c r="D256" s="22" t="s">
        <v>50</v>
      </c>
      <c r="E256" s="22"/>
      <c r="F256" s="23">
        <v>44210</v>
      </c>
      <c r="G256" s="22"/>
      <c r="H256" s="22" t="s">
        <v>136</v>
      </c>
      <c r="I256" s="22"/>
      <c r="J256" s="22" t="s">
        <v>411</v>
      </c>
      <c r="K256" s="22"/>
      <c r="L256" s="22"/>
      <c r="M256" s="22"/>
      <c r="N256" s="24">
        <v>-165.26</v>
      </c>
    </row>
    <row r="257" spans="1:14" x14ac:dyDescent="0.25">
      <c r="A257" s="22"/>
      <c r="B257" s="22"/>
      <c r="C257" s="22"/>
      <c r="D257" s="22" t="s">
        <v>50</v>
      </c>
      <c r="E257" s="22"/>
      <c r="F257" s="23">
        <v>44210</v>
      </c>
      <c r="G257" s="22"/>
      <c r="H257" s="22" t="s">
        <v>137</v>
      </c>
      <c r="I257" s="22"/>
      <c r="J257" s="22" t="s">
        <v>412</v>
      </c>
      <c r="K257" s="22"/>
      <c r="L257" s="22"/>
      <c r="M257" s="22"/>
      <c r="N257" s="24">
        <v>-350</v>
      </c>
    </row>
    <row r="258" spans="1:14" x14ac:dyDescent="0.25">
      <c r="A258" s="22"/>
      <c r="B258" s="22"/>
      <c r="C258" s="22"/>
      <c r="D258" s="22" t="s">
        <v>50</v>
      </c>
      <c r="E258" s="22"/>
      <c r="F258" s="23">
        <v>44210</v>
      </c>
      <c r="G258" s="22"/>
      <c r="H258" s="22" t="s">
        <v>138</v>
      </c>
      <c r="I258" s="22"/>
      <c r="J258" s="22" t="s">
        <v>413</v>
      </c>
      <c r="K258" s="22"/>
      <c r="L258" s="22" t="s">
        <v>531</v>
      </c>
      <c r="M258" s="22"/>
      <c r="N258" s="24">
        <v>-234</v>
      </c>
    </row>
    <row r="259" spans="1:14" x14ac:dyDescent="0.25">
      <c r="A259" s="22"/>
      <c r="B259" s="22"/>
      <c r="C259" s="22"/>
      <c r="D259" s="22" t="s">
        <v>50</v>
      </c>
      <c r="E259" s="22"/>
      <c r="F259" s="23">
        <v>44210</v>
      </c>
      <c r="G259" s="22"/>
      <c r="H259" s="22" t="s">
        <v>139</v>
      </c>
      <c r="I259" s="22"/>
      <c r="J259" s="22" t="s">
        <v>397</v>
      </c>
      <c r="K259" s="22"/>
      <c r="L259" s="22" t="s">
        <v>532</v>
      </c>
      <c r="M259" s="22"/>
      <c r="N259" s="24">
        <v>-233.23</v>
      </c>
    </row>
    <row r="260" spans="1:14" x14ac:dyDescent="0.25">
      <c r="A260" s="22"/>
      <c r="B260" s="22"/>
      <c r="C260" s="22"/>
      <c r="D260" s="22" t="s">
        <v>50</v>
      </c>
      <c r="E260" s="22"/>
      <c r="F260" s="23">
        <v>44210</v>
      </c>
      <c r="G260" s="22"/>
      <c r="H260" s="22" t="s">
        <v>140</v>
      </c>
      <c r="I260" s="22"/>
      <c r="J260" s="22" t="s">
        <v>414</v>
      </c>
      <c r="K260" s="22"/>
      <c r="L260" s="22"/>
      <c r="M260" s="22"/>
      <c r="N260" s="24">
        <v>-221.33</v>
      </c>
    </row>
    <row r="261" spans="1:14" x14ac:dyDescent="0.25">
      <c r="A261" s="22"/>
      <c r="B261" s="22"/>
      <c r="C261" s="22"/>
      <c r="D261" s="22" t="s">
        <v>50</v>
      </c>
      <c r="E261" s="22"/>
      <c r="F261" s="23">
        <v>44210</v>
      </c>
      <c r="G261" s="22"/>
      <c r="H261" s="22" t="s">
        <v>141</v>
      </c>
      <c r="I261" s="22"/>
      <c r="J261" s="22" t="s">
        <v>415</v>
      </c>
      <c r="K261" s="22"/>
      <c r="L261" s="22"/>
      <c r="M261" s="22"/>
      <c r="N261" s="24">
        <v>-100</v>
      </c>
    </row>
    <row r="262" spans="1:14" x14ac:dyDescent="0.25">
      <c r="A262" s="22"/>
      <c r="B262" s="22"/>
      <c r="C262" s="22"/>
      <c r="D262" s="22" t="s">
        <v>50</v>
      </c>
      <c r="E262" s="22"/>
      <c r="F262" s="23">
        <v>44210</v>
      </c>
      <c r="G262" s="22"/>
      <c r="H262" s="22" t="s">
        <v>142</v>
      </c>
      <c r="I262" s="22"/>
      <c r="J262" s="22" t="s">
        <v>416</v>
      </c>
      <c r="K262" s="22"/>
      <c r="L262" s="22"/>
      <c r="M262" s="22"/>
      <c r="N262" s="24">
        <v>-55.2</v>
      </c>
    </row>
    <row r="263" spans="1:14" x14ac:dyDescent="0.25">
      <c r="A263" s="22"/>
      <c r="B263" s="22"/>
      <c r="C263" s="22"/>
      <c r="D263" s="22" t="s">
        <v>50</v>
      </c>
      <c r="E263" s="22"/>
      <c r="F263" s="23">
        <v>44210</v>
      </c>
      <c r="G263" s="22"/>
      <c r="H263" s="22" t="s">
        <v>143</v>
      </c>
      <c r="I263" s="22"/>
      <c r="J263" s="22" t="s">
        <v>417</v>
      </c>
      <c r="K263" s="22"/>
      <c r="L263" s="22" t="s">
        <v>533</v>
      </c>
      <c r="M263" s="22"/>
      <c r="N263" s="24">
        <v>-133.83000000000001</v>
      </c>
    </row>
    <row r="264" spans="1:14" x14ac:dyDescent="0.25">
      <c r="A264" s="22"/>
      <c r="B264" s="22"/>
      <c r="C264" s="22"/>
      <c r="D264" s="22" t="s">
        <v>50</v>
      </c>
      <c r="E264" s="22"/>
      <c r="F264" s="23">
        <v>44211</v>
      </c>
      <c r="G264" s="22"/>
      <c r="H264" s="22" t="s">
        <v>144</v>
      </c>
      <c r="I264" s="22"/>
      <c r="J264" s="22" t="s">
        <v>418</v>
      </c>
      <c r="K264" s="22"/>
      <c r="L264" s="22"/>
      <c r="M264" s="22"/>
      <c r="N264" s="24">
        <v>-54</v>
      </c>
    </row>
    <row r="265" spans="1:14" x14ac:dyDescent="0.25">
      <c r="A265" s="22"/>
      <c r="B265" s="22"/>
      <c r="C265" s="22"/>
      <c r="D265" s="22" t="s">
        <v>50</v>
      </c>
      <c r="E265" s="22"/>
      <c r="F265" s="23">
        <v>44211</v>
      </c>
      <c r="G265" s="22"/>
      <c r="H265" s="22" t="s">
        <v>145</v>
      </c>
      <c r="I265" s="22"/>
      <c r="J265" s="22" t="s">
        <v>419</v>
      </c>
      <c r="K265" s="22"/>
      <c r="L265" s="22"/>
      <c r="M265" s="22"/>
      <c r="N265" s="24">
        <v>-66</v>
      </c>
    </row>
    <row r="266" spans="1:14" x14ac:dyDescent="0.25">
      <c r="A266" s="22"/>
      <c r="B266" s="22"/>
      <c r="C266" s="22"/>
      <c r="D266" s="22" t="s">
        <v>50</v>
      </c>
      <c r="E266" s="22"/>
      <c r="F266" s="23">
        <v>44211</v>
      </c>
      <c r="G266" s="22"/>
      <c r="H266" s="22" t="s">
        <v>146</v>
      </c>
      <c r="I266" s="22"/>
      <c r="J266" s="22" t="s">
        <v>420</v>
      </c>
      <c r="K266" s="22"/>
      <c r="L266" s="22"/>
      <c r="M266" s="22"/>
      <c r="N266" s="24">
        <v>-66</v>
      </c>
    </row>
    <row r="267" spans="1:14" x14ac:dyDescent="0.25">
      <c r="A267" s="22"/>
      <c r="B267" s="22"/>
      <c r="C267" s="22"/>
      <c r="D267" s="22" t="s">
        <v>50</v>
      </c>
      <c r="E267" s="22"/>
      <c r="F267" s="23">
        <v>44211</v>
      </c>
      <c r="G267" s="22"/>
      <c r="H267" s="22" t="s">
        <v>147</v>
      </c>
      <c r="I267" s="22"/>
      <c r="J267" s="22" t="s">
        <v>421</v>
      </c>
      <c r="K267" s="22"/>
      <c r="L267" s="22"/>
      <c r="M267" s="22"/>
      <c r="N267" s="24">
        <v>-54</v>
      </c>
    </row>
    <row r="268" spans="1:14" x14ac:dyDescent="0.25">
      <c r="A268" s="22"/>
      <c r="B268" s="22"/>
      <c r="C268" s="22"/>
      <c r="D268" s="22" t="s">
        <v>50</v>
      </c>
      <c r="E268" s="22"/>
      <c r="F268" s="23">
        <v>44211</v>
      </c>
      <c r="G268" s="22"/>
      <c r="H268" s="22" t="s">
        <v>148</v>
      </c>
      <c r="I268" s="22"/>
      <c r="J268" s="22" t="s">
        <v>412</v>
      </c>
      <c r="K268" s="22"/>
      <c r="L268" s="22"/>
      <c r="M268" s="22"/>
      <c r="N268" s="24">
        <v>-33</v>
      </c>
    </row>
    <row r="269" spans="1:14" x14ac:dyDescent="0.25">
      <c r="A269" s="22"/>
      <c r="B269" s="22"/>
      <c r="C269" s="22"/>
      <c r="D269" s="22" t="s">
        <v>50</v>
      </c>
      <c r="E269" s="22"/>
      <c r="F269" s="23">
        <v>44211</v>
      </c>
      <c r="G269" s="22"/>
      <c r="H269" s="22" t="s">
        <v>149</v>
      </c>
      <c r="I269" s="22"/>
      <c r="J269" s="22" t="s">
        <v>418</v>
      </c>
      <c r="K269" s="22"/>
      <c r="L269" s="22"/>
      <c r="M269" s="22"/>
      <c r="N269" s="24">
        <v>-411.73</v>
      </c>
    </row>
    <row r="270" spans="1:14" x14ac:dyDescent="0.25">
      <c r="A270" s="22"/>
      <c r="B270" s="22"/>
      <c r="C270" s="22"/>
      <c r="D270" s="22" t="s">
        <v>50</v>
      </c>
      <c r="E270" s="22"/>
      <c r="F270" s="23">
        <v>44211</v>
      </c>
      <c r="G270" s="22"/>
      <c r="H270" s="22" t="s">
        <v>150</v>
      </c>
      <c r="I270" s="22"/>
      <c r="J270" s="22" t="s">
        <v>419</v>
      </c>
      <c r="K270" s="22"/>
      <c r="L270" s="22"/>
      <c r="M270" s="22"/>
      <c r="N270" s="24">
        <v>-303.38</v>
      </c>
    </row>
    <row r="271" spans="1:14" x14ac:dyDescent="0.25">
      <c r="A271" s="22"/>
      <c r="B271" s="22"/>
      <c r="C271" s="22"/>
      <c r="D271" s="22" t="s">
        <v>50</v>
      </c>
      <c r="E271" s="22"/>
      <c r="F271" s="23">
        <v>44211</v>
      </c>
      <c r="G271" s="22"/>
      <c r="H271" s="22" t="s">
        <v>151</v>
      </c>
      <c r="I271" s="22"/>
      <c r="J271" s="22" t="s">
        <v>420</v>
      </c>
      <c r="K271" s="22"/>
      <c r="L271" s="22"/>
      <c r="M271" s="22"/>
      <c r="N271" s="24">
        <v>-303.38</v>
      </c>
    </row>
    <row r="272" spans="1:14" x14ac:dyDescent="0.25">
      <c r="A272" s="22"/>
      <c r="B272" s="22"/>
      <c r="C272" s="22"/>
      <c r="D272" s="22" t="s">
        <v>50</v>
      </c>
      <c r="E272" s="22"/>
      <c r="F272" s="23">
        <v>44211</v>
      </c>
      <c r="G272" s="22"/>
      <c r="H272" s="22" t="s">
        <v>152</v>
      </c>
      <c r="I272" s="22"/>
      <c r="J272" s="22" t="s">
        <v>421</v>
      </c>
      <c r="K272" s="22"/>
      <c r="L272" s="22"/>
      <c r="M272" s="22"/>
      <c r="N272" s="24">
        <v>-411.73</v>
      </c>
    </row>
    <row r="273" spans="1:14" x14ac:dyDescent="0.25">
      <c r="A273" s="22"/>
      <c r="B273" s="22"/>
      <c r="C273" s="22"/>
      <c r="D273" s="22" t="s">
        <v>50</v>
      </c>
      <c r="E273" s="22"/>
      <c r="F273" s="23">
        <v>44211</v>
      </c>
      <c r="G273" s="22"/>
      <c r="H273" s="22" t="s">
        <v>153</v>
      </c>
      <c r="I273" s="22"/>
      <c r="J273" s="22" t="s">
        <v>412</v>
      </c>
      <c r="K273" s="22"/>
      <c r="L273" s="22"/>
      <c r="M273" s="22"/>
      <c r="N273" s="24">
        <v>-238.37</v>
      </c>
    </row>
    <row r="274" spans="1:14" x14ac:dyDescent="0.25">
      <c r="A274" s="22"/>
      <c r="B274" s="22"/>
      <c r="C274" s="22"/>
      <c r="D274" s="22" t="s">
        <v>52</v>
      </c>
      <c r="E274" s="22"/>
      <c r="F274" s="23">
        <v>44211</v>
      </c>
      <c r="G274" s="22"/>
      <c r="H274" s="22" t="s">
        <v>154</v>
      </c>
      <c r="I274" s="22"/>
      <c r="J274" s="22" t="s">
        <v>422</v>
      </c>
      <c r="K274" s="22"/>
      <c r="L274" s="22"/>
      <c r="M274" s="22"/>
      <c r="N274" s="24">
        <v>-1200.26</v>
      </c>
    </row>
    <row r="275" spans="1:14" x14ac:dyDescent="0.25">
      <c r="A275" s="22"/>
      <c r="B275" s="22"/>
      <c r="C275" s="22"/>
      <c r="D275" s="22" t="s">
        <v>50</v>
      </c>
      <c r="E275" s="22"/>
      <c r="F275" s="23">
        <v>44210</v>
      </c>
      <c r="G275" s="22"/>
      <c r="H275" s="22" t="s">
        <v>155</v>
      </c>
      <c r="I275" s="22"/>
      <c r="J275" s="22" t="s">
        <v>423</v>
      </c>
      <c r="K275" s="22"/>
      <c r="L275" s="22" t="s">
        <v>534</v>
      </c>
      <c r="M275" s="22"/>
      <c r="N275" s="24">
        <v>-108.49</v>
      </c>
    </row>
    <row r="276" spans="1:14" x14ac:dyDescent="0.25">
      <c r="A276" s="22"/>
      <c r="B276" s="22"/>
      <c r="C276" s="22"/>
      <c r="D276" s="22" t="s">
        <v>50</v>
      </c>
      <c r="E276" s="22"/>
      <c r="F276" s="23">
        <v>44211</v>
      </c>
      <c r="G276" s="22"/>
      <c r="H276" s="22" t="s">
        <v>156</v>
      </c>
      <c r="I276" s="22"/>
      <c r="J276" s="22" t="s">
        <v>424</v>
      </c>
      <c r="K276" s="22"/>
      <c r="L276" s="22"/>
      <c r="M276" s="22"/>
      <c r="N276" s="24">
        <v>-3646</v>
      </c>
    </row>
    <row r="277" spans="1:14" x14ac:dyDescent="0.25">
      <c r="A277" s="22"/>
      <c r="B277" s="22"/>
      <c r="C277" s="22"/>
      <c r="D277" s="22" t="s">
        <v>50</v>
      </c>
      <c r="E277" s="22"/>
      <c r="F277" s="23">
        <v>44211</v>
      </c>
      <c r="G277" s="22"/>
      <c r="H277" s="22" t="s">
        <v>157</v>
      </c>
      <c r="I277" s="22"/>
      <c r="J277" s="22" t="s">
        <v>410</v>
      </c>
      <c r="K277" s="22"/>
      <c r="L277" s="22"/>
      <c r="M277" s="22"/>
      <c r="N277" s="24">
        <v>-1471.3</v>
      </c>
    </row>
    <row r="278" spans="1:14" x14ac:dyDescent="0.25">
      <c r="A278" s="22"/>
      <c r="B278" s="22"/>
      <c r="C278" s="22"/>
      <c r="D278" s="22" t="s">
        <v>50</v>
      </c>
      <c r="E278" s="22"/>
      <c r="F278" s="23">
        <v>44211</v>
      </c>
      <c r="G278" s="22"/>
      <c r="H278" s="22" t="s">
        <v>158</v>
      </c>
      <c r="I278" s="22"/>
      <c r="J278" s="22" t="s">
        <v>410</v>
      </c>
      <c r="K278" s="22"/>
      <c r="L278" s="22"/>
      <c r="M278" s="22"/>
      <c r="N278" s="24">
        <v>-3426.75</v>
      </c>
    </row>
    <row r="279" spans="1:14" x14ac:dyDescent="0.25">
      <c r="A279" s="22"/>
      <c r="B279" s="22"/>
      <c r="C279" s="22"/>
      <c r="D279" s="22" t="s">
        <v>50</v>
      </c>
      <c r="E279" s="22"/>
      <c r="F279" s="23">
        <v>44211</v>
      </c>
      <c r="G279" s="22"/>
      <c r="H279" s="22" t="s">
        <v>159</v>
      </c>
      <c r="I279" s="22"/>
      <c r="J279" s="22" t="s">
        <v>420</v>
      </c>
      <c r="K279" s="22"/>
      <c r="L279" s="22"/>
      <c r="M279" s="22"/>
      <c r="N279" s="24">
        <v>-394.08</v>
      </c>
    </row>
    <row r="280" spans="1:14" x14ac:dyDescent="0.25">
      <c r="A280" s="22"/>
      <c r="B280" s="22"/>
      <c r="C280" s="22"/>
      <c r="D280" s="22" t="s">
        <v>50</v>
      </c>
      <c r="E280" s="22"/>
      <c r="F280" s="23">
        <v>44211</v>
      </c>
      <c r="G280" s="22"/>
      <c r="H280" s="22" t="s">
        <v>160</v>
      </c>
      <c r="I280" s="22"/>
      <c r="J280" s="22" t="s">
        <v>425</v>
      </c>
      <c r="K280" s="22"/>
      <c r="L280" s="22"/>
      <c r="M280" s="22"/>
      <c r="N280" s="24">
        <v>-89.5</v>
      </c>
    </row>
    <row r="281" spans="1:14" x14ac:dyDescent="0.25">
      <c r="A281" s="22"/>
      <c r="B281" s="22"/>
      <c r="C281" s="22"/>
      <c r="D281" s="22" t="s">
        <v>50</v>
      </c>
      <c r="E281" s="22"/>
      <c r="F281" s="23">
        <v>44218</v>
      </c>
      <c r="G281" s="22"/>
      <c r="H281" s="22" t="s">
        <v>161</v>
      </c>
      <c r="I281" s="22"/>
      <c r="J281" s="22" t="s">
        <v>419</v>
      </c>
      <c r="K281" s="22"/>
      <c r="L281" s="22"/>
      <c r="M281" s="22"/>
      <c r="N281" s="24">
        <v>-60.28</v>
      </c>
    </row>
    <row r="282" spans="1:14" x14ac:dyDescent="0.25">
      <c r="A282" s="22"/>
      <c r="B282" s="22"/>
      <c r="C282" s="22"/>
      <c r="D282" s="22" t="s">
        <v>50</v>
      </c>
      <c r="E282" s="22"/>
      <c r="F282" s="23">
        <v>44218</v>
      </c>
      <c r="G282" s="22"/>
      <c r="H282" s="22" t="s">
        <v>162</v>
      </c>
      <c r="I282" s="22"/>
      <c r="J282" s="22" t="s">
        <v>426</v>
      </c>
      <c r="K282" s="22"/>
      <c r="L282" s="22"/>
      <c r="M282" s="22"/>
      <c r="N282" s="24">
        <v>-28.99</v>
      </c>
    </row>
    <row r="283" spans="1:14" x14ac:dyDescent="0.25">
      <c r="A283" s="22"/>
      <c r="B283" s="22"/>
      <c r="C283" s="22"/>
      <c r="D283" s="22" t="s">
        <v>50</v>
      </c>
      <c r="E283" s="22"/>
      <c r="F283" s="23">
        <v>44218</v>
      </c>
      <c r="G283" s="22"/>
      <c r="H283" s="22" t="s">
        <v>163</v>
      </c>
      <c r="I283" s="22"/>
      <c r="J283" s="22" t="s">
        <v>427</v>
      </c>
      <c r="K283" s="22"/>
      <c r="L283" s="22"/>
      <c r="M283" s="22"/>
      <c r="N283" s="24">
        <v>-2677.92</v>
      </c>
    </row>
    <row r="284" spans="1:14" x14ac:dyDescent="0.25">
      <c r="A284" s="22"/>
      <c r="B284" s="22"/>
      <c r="C284" s="22"/>
      <c r="D284" s="22" t="s">
        <v>50</v>
      </c>
      <c r="E284" s="22"/>
      <c r="F284" s="23">
        <v>44218</v>
      </c>
      <c r="G284" s="22"/>
      <c r="H284" s="22" t="s">
        <v>164</v>
      </c>
      <c r="I284" s="22"/>
      <c r="J284" s="22" t="s">
        <v>428</v>
      </c>
      <c r="K284" s="22"/>
      <c r="L284" s="22" t="s">
        <v>535</v>
      </c>
      <c r="M284" s="22"/>
      <c r="N284" s="24">
        <v>-566</v>
      </c>
    </row>
    <row r="285" spans="1:14" x14ac:dyDescent="0.25">
      <c r="A285" s="22"/>
      <c r="B285" s="22"/>
      <c r="C285" s="22"/>
      <c r="D285" s="22" t="s">
        <v>50</v>
      </c>
      <c r="E285" s="22"/>
      <c r="F285" s="23">
        <v>44218</v>
      </c>
      <c r="G285" s="22"/>
      <c r="H285" s="22" t="s">
        <v>165</v>
      </c>
      <c r="I285" s="22"/>
      <c r="J285" s="22" t="s">
        <v>410</v>
      </c>
      <c r="K285" s="22"/>
      <c r="L285" s="22"/>
      <c r="M285" s="22"/>
      <c r="N285" s="24">
        <v>-14260.01</v>
      </c>
    </row>
    <row r="286" spans="1:14" x14ac:dyDescent="0.25">
      <c r="A286" s="22"/>
      <c r="B286" s="22"/>
      <c r="C286" s="22"/>
      <c r="D286" s="22" t="s">
        <v>50</v>
      </c>
      <c r="E286" s="22"/>
      <c r="F286" s="23">
        <v>44218</v>
      </c>
      <c r="G286" s="22"/>
      <c r="H286" s="22" t="s">
        <v>166</v>
      </c>
      <c r="I286" s="22"/>
      <c r="J286" s="22" t="s">
        <v>429</v>
      </c>
      <c r="K286" s="22"/>
      <c r="L286" s="22"/>
      <c r="M286" s="22"/>
      <c r="N286" s="24">
        <v>-60.28</v>
      </c>
    </row>
    <row r="287" spans="1:14" x14ac:dyDescent="0.25">
      <c r="A287" s="22"/>
      <c r="B287" s="22"/>
      <c r="C287" s="22"/>
      <c r="D287" s="22" t="s">
        <v>50</v>
      </c>
      <c r="E287" s="22"/>
      <c r="F287" s="23">
        <v>44218</v>
      </c>
      <c r="G287" s="22"/>
      <c r="H287" s="22" t="s">
        <v>167</v>
      </c>
      <c r="I287" s="22"/>
      <c r="J287" s="22" t="s">
        <v>412</v>
      </c>
      <c r="K287" s="22"/>
      <c r="L287" s="22"/>
      <c r="M287" s="22"/>
      <c r="N287" s="24">
        <v>-60.28</v>
      </c>
    </row>
    <row r="288" spans="1:14" x14ac:dyDescent="0.25">
      <c r="A288" s="22"/>
      <c r="B288" s="22"/>
      <c r="C288" s="22"/>
      <c r="D288" s="22" t="s">
        <v>50</v>
      </c>
      <c r="E288" s="22"/>
      <c r="F288" s="23">
        <v>44218</v>
      </c>
      <c r="G288" s="22"/>
      <c r="H288" s="22" t="s">
        <v>168</v>
      </c>
      <c r="I288" s="22"/>
      <c r="J288" s="22" t="s">
        <v>430</v>
      </c>
      <c r="K288" s="22"/>
      <c r="L288" s="22"/>
      <c r="M288" s="22"/>
      <c r="N288" s="24">
        <v>-784.8</v>
      </c>
    </row>
    <row r="289" spans="1:14" x14ac:dyDescent="0.25">
      <c r="A289" s="22"/>
      <c r="B289" s="22"/>
      <c r="C289" s="22"/>
      <c r="D289" s="22" t="s">
        <v>50</v>
      </c>
      <c r="E289" s="22"/>
      <c r="F289" s="23">
        <v>44218</v>
      </c>
      <c r="G289" s="22"/>
      <c r="H289" s="22" t="s">
        <v>169</v>
      </c>
      <c r="I289" s="22"/>
      <c r="J289" s="22" t="s">
        <v>423</v>
      </c>
      <c r="K289" s="22"/>
      <c r="L289" s="22" t="s">
        <v>534</v>
      </c>
      <c r="M289" s="22"/>
      <c r="N289" s="24">
        <v>-25.74</v>
      </c>
    </row>
    <row r="290" spans="1:14" x14ac:dyDescent="0.25">
      <c r="A290" s="22"/>
      <c r="B290" s="22"/>
      <c r="C290" s="22"/>
      <c r="D290" s="22" t="s">
        <v>50</v>
      </c>
      <c r="E290" s="22"/>
      <c r="F290" s="23">
        <v>44218</v>
      </c>
      <c r="G290" s="22"/>
      <c r="H290" s="22" t="s">
        <v>170</v>
      </c>
      <c r="I290" s="22"/>
      <c r="J290" s="22" t="s">
        <v>419</v>
      </c>
      <c r="K290" s="22"/>
      <c r="L290" s="22"/>
      <c r="M290" s="22"/>
      <c r="N290" s="24">
        <v>-9.15</v>
      </c>
    </row>
    <row r="291" spans="1:14" x14ac:dyDescent="0.25">
      <c r="A291" s="22"/>
      <c r="B291" s="22"/>
      <c r="C291" s="22"/>
      <c r="D291" s="22" t="s">
        <v>50</v>
      </c>
      <c r="E291" s="22"/>
      <c r="F291" s="23">
        <v>44218</v>
      </c>
      <c r="G291" s="22"/>
      <c r="H291" s="22" t="s">
        <v>171</v>
      </c>
      <c r="I291" s="22"/>
      <c r="J291" s="22" t="s">
        <v>410</v>
      </c>
      <c r="K291" s="22"/>
      <c r="L291" s="22"/>
      <c r="M291" s="22"/>
      <c r="N291" s="24">
        <v>-3750.25</v>
      </c>
    </row>
    <row r="292" spans="1:14" x14ac:dyDescent="0.25">
      <c r="A292" s="22"/>
      <c r="B292" s="22"/>
      <c r="C292" s="22"/>
      <c r="D292" s="22" t="s">
        <v>50</v>
      </c>
      <c r="E292" s="22"/>
      <c r="F292" s="23">
        <v>44218</v>
      </c>
      <c r="G292" s="22"/>
      <c r="H292" s="22" t="s">
        <v>172</v>
      </c>
      <c r="I292" s="22"/>
      <c r="J292" s="22" t="s">
        <v>429</v>
      </c>
      <c r="K292" s="22"/>
      <c r="L292" s="22"/>
      <c r="M292" s="22"/>
      <c r="N292" s="24">
        <v>-9.15</v>
      </c>
    </row>
    <row r="293" spans="1:14" x14ac:dyDescent="0.25">
      <c r="A293" s="22"/>
      <c r="B293" s="22"/>
      <c r="C293" s="22"/>
      <c r="D293" s="22" t="s">
        <v>50</v>
      </c>
      <c r="E293" s="22"/>
      <c r="F293" s="23">
        <v>44218</v>
      </c>
      <c r="G293" s="22"/>
      <c r="H293" s="22" t="s">
        <v>173</v>
      </c>
      <c r="I293" s="22"/>
      <c r="J293" s="22" t="s">
        <v>412</v>
      </c>
      <c r="K293" s="22"/>
      <c r="L293" s="22"/>
      <c r="M293" s="22"/>
      <c r="N293" s="24">
        <v>-9.15</v>
      </c>
    </row>
    <row r="294" spans="1:14" x14ac:dyDescent="0.25">
      <c r="A294" s="22"/>
      <c r="B294" s="22"/>
      <c r="C294" s="22"/>
      <c r="D294" s="22" t="s">
        <v>52</v>
      </c>
      <c r="E294" s="22"/>
      <c r="F294" s="23">
        <v>44225</v>
      </c>
      <c r="G294" s="22"/>
      <c r="H294" s="22" t="s">
        <v>174</v>
      </c>
      <c r="I294" s="22"/>
      <c r="J294" s="22" t="s">
        <v>422</v>
      </c>
      <c r="K294" s="22"/>
      <c r="L294" s="22" t="s">
        <v>536</v>
      </c>
      <c r="M294" s="22"/>
      <c r="N294" s="24">
        <v>-505.26</v>
      </c>
    </row>
    <row r="295" spans="1:14" x14ac:dyDescent="0.25">
      <c r="A295" s="22"/>
      <c r="B295" s="22"/>
      <c r="C295" s="22"/>
      <c r="D295" s="22" t="s">
        <v>50</v>
      </c>
      <c r="E295" s="22"/>
      <c r="F295" s="23">
        <v>44223</v>
      </c>
      <c r="G295" s="22"/>
      <c r="H295" s="22" t="s">
        <v>175</v>
      </c>
      <c r="I295" s="22"/>
      <c r="J295" s="22" t="s">
        <v>431</v>
      </c>
      <c r="K295" s="22"/>
      <c r="L295" s="22"/>
      <c r="M295" s="22"/>
      <c r="N295" s="24">
        <v>-725.94</v>
      </c>
    </row>
    <row r="296" spans="1:14" x14ac:dyDescent="0.25">
      <c r="A296" s="22"/>
      <c r="B296" s="22"/>
      <c r="C296" s="22"/>
      <c r="D296" s="22" t="s">
        <v>50</v>
      </c>
      <c r="E296" s="22"/>
      <c r="F296" s="23">
        <v>44223</v>
      </c>
      <c r="G296" s="22"/>
      <c r="H296" s="22" t="s">
        <v>176</v>
      </c>
      <c r="I296" s="22"/>
      <c r="J296" s="22" t="s">
        <v>432</v>
      </c>
      <c r="K296" s="22"/>
      <c r="L296" s="22"/>
      <c r="M296" s="22"/>
      <c r="N296" s="24">
        <v>-100</v>
      </c>
    </row>
    <row r="297" spans="1:14" x14ac:dyDescent="0.25">
      <c r="A297" s="22"/>
      <c r="B297" s="22"/>
      <c r="C297" s="22"/>
      <c r="D297" s="22" t="s">
        <v>50</v>
      </c>
      <c r="E297" s="22"/>
      <c r="F297" s="23">
        <v>44223</v>
      </c>
      <c r="G297" s="22"/>
      <c r="H297" s="22" t="s">
        <v>177</v>
      </c>
      <c r="I297" s="22"/>
      <c r="J297" s="22" t="s">
        <v>433</v>
      </c>
      <c r="K297" s="22"/>
      <c r="L297" s="22"/>
      <c r="M297" s="22"/>
      <c r="N297" s="24">
        <v>-61.5</v>
      </c>
    </row>
    <row r="298" spans="1:14" x14ac:dyDescent="0.25">
      <c r="A298" s="22"/>
      <c r="B298" s="22"/>
      <c r="C298" s="22"/>
      <c r="D298" s="22" t="s">
        <v>50</v>
      </c>
      <c r="E298" s="22"/>
      <c r="F298" s="23">
        <v>44223</v>
      </c>
      <c r="G298" s="22"/>
      <c r="H298" s="22" t="s">
        <v>178</v>
      </c>
      <c r="I298" s="22"/>
      <c r="J298" s="22" t="s">
        <v>434</v>
      </c>
      <c r="K298" s="22"/>
      <c r="L298" s="22" t="s">
        <v>537</v>
      </c>
      <c r="M298" s="22"/>
      <c r="N298" s="24">
        <v>-175</v>
      </c>
    </row>
    <row r="299" spans="1:14" x14ac:dyDescent="0.25">
      <c r="A299" s="22"/>
      <c r="B299" s="22"/>
      <c r="C299" s="22"/>
      <c r="D299" s="22" t="s">
        <v>52</v>
      </c>
      <c r="E299" s="22"/>
      <c r="F299" s="23">
        <v>44225</v>
      </c>
      <c r="G299" s="22"/>
      <c r="H299" s="22" t="s">
        <v>179</v>
      </c>
      <c r="I299" s="22"/>
      <c r="J299" s="22" t="s">
        <v>435</v>
      </c>
      <c r="K299" s="22"/>
      <c r="L299" s="22"/>
      <c r="M299" s="22"/>
      <c r="N299" s="24">
        <v>-1910.44</v>
      </c>
    </row>
    <row r="300" spans="1:14" x14ac:dyDescent="0.25">
      <c r="A300" s="22"/>
      <c r="B300" s="22"/>
      <c r="C300" s="22"/>
      <c r="D300" s="22" t="s">
        <v>52</v>
      </c>
      <c r="E300" s="22"/>
      <c r="F300" s="23">
        <v>44225</v>
      </c>
      <c r="G300" s="22"/>
      <c r="H300" s="22" t="s">
        <v>180</v>
      </c>
      <c r="I300" s="22"/>
      <c r="J300" s="22" t="s">
        <v>422</v>
      </c>
      <c r="K300" s="22"/>
      <c r="L300" s="22"/>
      <c r="M300" s="22"/>
      <c r="N300" s="24">
        <v>-2344.59</v>
      </c>
    </row>
    <row r="301" spans="1:14" x14ac:dyDescent="0.25">
      <c r="A301" s="22"/>
      <c r="B301" s="22"/>
      <c r="C301" s="22"/>
      <c r="D301" s="22" t="s">
        <v>52</v>
      </c>
      <c r="E301" s="22"/>
      <c r="F301" s="23">
        <v>44225</v>
      </c>
      <c r="G301" s="22"/>
      <c r="H301" s="22" t="s">
        <v>181</v>
      </c>
      <c r="I301" s="22"/>
      <c r="J301" s="22" t="s">
        <v>422</v>
      </c>
      <c r="K301" s="22"/>
      <c r="L301" s="22"/>
      <c r="M301" s="22"/>
      <c r="N301" s="24">
        <v>-1160</v>
      </c>
    </row>
    <row r="302" spans="1:14" x14ac:dyDescent="0.25">
      <c r="A302" s="22"/>
      <c r="B302" s="22"/>
      <c r="C302" s="22"/>
      <c r="D302" s="22" t="s">
        <v>50</v>
      </c>
      <c r="E302" s="22"/>
      <c r="F302" s="23">
        <v>44225</v>
      </c>
      <c r="G302" s="22"/>
      <c r="H302" s="22" t="s">
        <v>182</v>
      </c>
      <c r="I302" s="22"/>
      <c r="J302" s="22" t="s">
        <v>436</v>
      </c>
      <c r="K302" s="22"/>
      <c r="L302" s="22"/>
      <c r="M302" s="22"/>
      <c r="N302" s="24">
        <v>-200</v>
      </c>
    </row>
    <row r="303" spans="1:14" x14ac:dyDescent="0.25">
      <c r="A303" s="22"/>
      <c r="B303" s="22"/>
      <c r="C303" s="22"/>
      <c r="D303" s="22" t="s">
        <v>50</v>
      </c>
      <c r="E303" s="22"/>
      <c r="F303" s="23">
        <v>44225</v>
      </c>
      <c r="G303" s="22"/>
      <c r="H303" s="22" t="s">
        <v>183</v>
      </c>
      <c r="I303" s="22"/>
      <c r="J303" s="22" t="s">
        <v>411</v>
      </c>
      <c r="K303" s="22"/>
      <c r="L303" s="22"/>
      <c r="M303" s="22"/>
      <c r="N303" s="24">
        <v>-142.66</v>
      </c>
    </row>
    <row r="304" spans="1:14" x14ac:dyDescent="0.25">
      <c r="A304" s="22"/>
      <c r="B304" s="22"/>
      <c r="C304" s="22"/>
      <c r="D304" s="22" t="s">
        <v>50</v>
      </c>
      <c r="E304" s="22"/>
      <c r="F304" s="23">
        <v>44225</v>
      </c>
      <c r="G304" s="22"/>
      <c r="H304" s="22" t="s">
        <v>184</v>
      </c>
      <c r="I304" s="22"/>
      <c r="J304" s="22" t="s">
        <v>414</v>
      </c>
      <c r="K304" s="22"/>
      <c r="L304" s="22"/>
      <c r="M304" s="22"/>
      <c r="N304" s="24">
        <v>-231.91</v>
      </c>
    </row>
    <row r="305" spans="1:14" x14ac:dyDescent="0.25">
      <c r="A305" s="22"/>
      <c r="B305" s="22"/>
      <c r="C305" s="22"/>
      <c r="D305" s="22" t="s">
        <v>50</v>
      </c>
      <c r="E305" s="22"/>
      <c r="F305" s="23">
        <v>44232</v>
      </c>
      <c r="G305" s="22"/>
      <c r="H305" s="22" t="s">
        <v>185</v>
      </c>
      <c r="I305" s="22"/>
      <c r="J305" s="22" t="s">
        <v>404</v>
      </c>
      <c r="K305" s="22"/>
      <c r="L305" s="22" t="s">
        <v>530</v>
      </c>
      <c r="M305" s="22"/>
      <c r="N305" s="24">
        <v>-227.62</v>
      </c>
    </row>
    <row r="306" spans="1:14" x14ac:dyDescent="0.25">
      <c r="A306" s="22"/>
      <c r="B306" s="22"/>
      <c r="C306" s="22"/>
      <c r="D306" s="22" t="s">
        <v>50</v>
      </c>
      <c r="E306" s="22"/>
      <c r="F306" s="23">
        <v>44232</v>
      </c>
      <c r="G306" s="22"/>
      <c r="H306" s="22" t="s">
        <v>186</v>
      </c>
      <c r="I306" s="22"/>
      <c r="J306" s="22" t="s">
        <v>405</v>
      </c>
      <c r="K306" s="22"/>
      <c r="L306" s="22" t="s">
        <v>530</v>
      </c>
      <c r="M306" s="22"/>
      <c r="N306" s="24">
        <v>-36.93</v>
      </c>
    </row>
    <row r="307" spans="1:14" x14ac:dyDescent="0.25">
      <c r="A307" s="22"/>
      <c r="B307" s="22"/>
      <c r="C307" s="22"/>
      <c r="D307" s="22" t="s">
        <v>50</v>
      </c>
      <c r="E307" s="22"/>
      <c r="F307" s="23">
        <v>44232</v>
      </c>
      <c r="G307" s="22"/>
      <c r="H307" s="22" t="s">
        <v>187</v>
      </c>
      <c r="I307" s="22"/>
      <c r="J307" s="22" t="s">
        <v>437</v>
      </c>
      <c r="K307" s="22"/>
      <c r="L307" s="22" t="s">
        <v>538</v>
      </c>
      <c r="M307" s="22"/>
      <c r="N307" s="24">
        <v>-313.56</v>
      </c>
    </row>
    <row r="308" spans="1:14" x14ac:dyDescent="0.25">
      <c r="A308" s="22"/>
      <c r="B308" s="22"/>
      <c r="C308" s="22"/>
      <c r="D308" s="22" t="s">
        <v>50</v>
      </c>
      <c r="E308" s="22"/>
      <c r="F308" s="23">
        <v>44232</v>
      </c>
      <c r="G308" s="22"/>
      <c r="H308" s="22" t="s">
        <v>188</v>
      </c>
      <c r="I308" s="22"/>
      <c r="J308" s="22" t="s">
        <v>438</v>
      </c>
      <c r="K308" s="22"/>
      <c r="L308" s="22"/>
      <c r="M308" s="22"/>
      <c r="N308" s="24">
        <v>-550</v>
      </c>
    </row>
    <row r="309" spans="1:14" x14ac:dyDescent="0.25">
      <c r="A309" s="22"/>
      <c r="B309" s="22"/>
      <c r="C309" s="22"/>
      <c r="D309" s="22" t="s">
        <v>50</v>
      </c>
      <c r="E309" s="22"/>
      <c r="F309" s="23">
        <v>44232</v>
      </c>
      <c r="G309" s="22"/>
      <c r="H309" s="22" t="s">
        <v>189</v>
      </c>
      <c r="I309" s="22"/>
      <c r="J309" s="22" t="s">
        <v>439</v>
      </c>
      <c r="K309" s="22"/>
      <c r="L309" s="22"/>
      <c r="M309" s="22"/>
      <c r="N309" s="24">
        <v>-527.57000000000005</v>
      </c>
    </row>
    <row r="310" spans="1:14" x14ac:dyDescent="0.25">
      <c r="A310" s="22"/>
      <c r="B310" s="22"/>
      <c r="C310" s="22"/>
      <c r="D310" s="22" t="s">
        <v>50</v>
      </c>
      <c r="E310" s="22"/>
      <c r="F310" s="23">
        <v>44232</v>
      </c>
      <c r="G310" s="22"/>
      <c r="H310" s="22" t="s">
        <v>190</v>
      </c>
      <c r="I310" s="22"/>
      <c r="J310" s="22" t="s">
        <v>413</v>
      </c>
      <c r="K310" s="22"/>
      <c r="L310" s="22" t="s">
        <v>531</v>
      </c>
      <c r="M310" s="22"/>
      <c r="N310" s="24">
        <v>-752</v>
      </c>
    </row>
    <row r="311" spans="1:14" x14ac:dyDescent="0.25">
      <c r="A311" s="22"/>
      <c r="B311" s="22"/>
      <c r="C311" s="22"/>
      <c r="D311" s="22" t="s">
        <v>50</v>
      </c>
      <c r="E311" s="22"/>
      <c r="F311" s="23">
        <v>44232</v>
      </c>
      <c r="G311" s="22"/>
      <c r="H311" s="22" t="s">
        <v>191</v>
      </c>
      <c r="I311" s="22"/>
      <c r="J311" s="22" t="s">
        <v>414</v>
      </c>
      <c r="K311" s="22"/>
      <c r="L311" s="22"/>
      <c r="M311" s="22"/>
      <c r="N311" s="24">
        <v>-230.87</v>
      </c>
    </row>
    <row r="312" spans="1:14" x14ac:dyDescent="0.25">
      <c r="A312" s="22"/>
      <c r="B312" s="22"/>
      <c r="C312" s="22"/>
      <c r="D312" s="22" t="s">
        <v>50</v>
      </c>
      <c r="E312" s="22"/>
      <c r="F312" s="23">
        <v>44236</v>
      </c>
      <c r="G312" s="22"/>
      <c r="H312" s="22" t="s">
        <v>192</v>
      </c>
      <c r="I312" s="22"/>
      <c r="J312" s="22" t="s">
        <v>424</v>
      </c>
      <c r="K312" s="22"/>
      <c r="L312" s="22"/>
      <c r="M312" s="22"/>
      <c r="N312" s="24">
        <v>-1099.6400000000001</v>
      </c>
    </row>
    <row r="313" spans="1:14" x14ac:dyDescent="0.25">
      <c r="A313" s="22"/>
      <c r="B313" s="22"/>
      <c r="C313" s="22"/>
      <c r="D313" s="22" t="s">
        <v>50</v>
      </c>
      <c r="E313" s="22"/>
      <c r="F313" s="23">
        <v>44236</v>
      </c>
      <c r="G313" s="22"/>
      <c r="H313" s="22" t="s">
        <v>193</v>
      </c>
      <c r="I313" s="22"/>
      <c r="J313" s="22" t="s">
        <v>440</v>
      </c>
      <c r="K313" s="22"/>
      <c r="L313" s="22"/>
      <c r="M313" s="22"/>
      <c r="N313" s="24">
        <v>-30</v>
      </c>
    </row>
    <row r="314" spans="1:14" x14ac:dyDescent="0.25">
      <c r="A314" s="22"/>
      <c r="B314" s="22"/>
      <c r="C314" s="22"/>
      <c r="D314" s="22" t="s">
        <v>50</v>
      </c>
      <c r="E314" s="22"/>
      <c r="F314" s="23">
        <v>44236</v>
      </c>
      <c r="G314" s="22"/>
      <c r="H314" s="22" t="s">
        <v>194</v>
      </c>
      <c r="I314" s="22"/>
      <c r="J314" s="22" t="s">
        <v>411</v>
      </c>
      <c r="K314" s="22"/>
      <c r="L314" s="22"/>
      <c r="M314" s="22"/>
      <c r="N314" s="24">
        <v>-167.56</v>
      </c>
    </row>
    <row r="315" spans="1:14" x14ac:dyDescent="0.25">
      <c r="A315" s="22"/>
      <c r="B315" s="22"/>
      <c r="C315" s="22"/>
      <c r="D315" s="22" t="s">
        <v>50</v>
      </c>
      <c r="E315" s="22"/>
      <c r="F315" s="23">
        <v>44236</v>
      </c>
      <c r="G315" s="22"/>
      <c r="H315" s="22" t="s">
        <v>195</v>
      </c>
      <c r="I315" s="22"/>
      <c r="J315" s="22" t="s">
        <v>441</v>
      </c>
      <c r="K315" s="22"/>
      <c r="L315" s="22"/>
      <c r="M315" s="22"/>
      <c r="N315" s="24">
        <v>-12.92</v>
      </c>
    </row>
    <row r="316" spans="1:14" x14ac:dyDescent="0.25">
      <c r="A316" s="22"/>
      <c r="B316" s="22"/>
      <c r="C316" s="22"/>
      <c r="D316" s="22" t="s">
        <v>50</v>
      </c>
      <c r="E316" s="22"/>
      <c r="F316" s="23">
        <v>44245</v>
      </c>
      <c r="G316" s="22"/>
      <c r="H316" s="22" t="s">
        <v>196</v>
      </c>
      <c r="I316" s="22"/>
      <c r="J316" s="22" t="s">
        <v>406</v>
      </c>
      <c r="K316" s="22"/>
      <c r="L316" s="22"/>
      <c r="M316" s="22"/>
      <c r="N316" s="24">
        <v>-552.16</v>
      </c>
    </row>
    <row r="317" spans="1:14" x14ac:dyDescent="0.25">
      <c r="A317" s="22"/>
      <c r="B317" s="22"/>
      <c r="C317" s="22"/>
      <c r="D317" s="22" t="s">
        <v>50</v>
      </c>
      <c r="E317" s="22"/>
      <c r="F317" s="23">
        <v>44245</v>
      </c>
      <c r="G317" s="22"/>
      <c r="H317" s="22" t="s">
        <v>197</v>
      </c>
      <c r="I317" s="22"/>
      <c r="J317" s="22" t="s">
        <v>427</v>
      </c>
      <c r="K317" s="22"/>
      <c r="L317" s="22"/>
      <c r="M317" s="22"/>
      <c r="N317" s="24">
        <v>-1949.51</v>
      </c>
    </row>
    <row r="318" spans="1:14" x14ac:dyDescent="0.25">
      <c r="A318" s="22"/>
      <c r="B318" s="22"/>
      <c r="C318" s="22"/>
      <c r="D318" s="22" t="s">
        <v>50</v>
      </c>
      <c r="E318" s="22"/>
      <c r="F318" s="23">
        <v>44245</v>
      </c>
      <c r="G318" s="22"/>
      <c r="H318" s="22" t="s">
        <v>198</v>
      </c>
      <c r="I318" s="22"/>
      <c r="J318" s="22" t="s">
        <v>408</v>
      </c>
      <c r="K318" s="22"/>
      <c r="L318" s="22"/>
      <c r="M318" s="22"/>
      <c r="N318" s="24">
        <v>-1450</v>
      </c>
    </row>
    <row r="319" spans="1:14" x14ac:dyDescent="0.25">
      <c r="A319" s="22"/>
      <c r="B319" s="22"/>
      <c r="C319" s="22"/>
      <c r="D319" s="22" t="s">
        <v>50</v>
      </c>
      <c r="E319" s="22"/>
      <c r="F319" s="23">
        <v>44245</v>
      </c>
      <c r="G319" s="22"/>
      <c r="H319" s="22" t="s">
        <v>199</v>
      </c>
      <c r="I319" s="22"/>
      <c r="J319" s="22" t="s">
        <v>442</v>
      </c>
      <c r="K319" s="22"/>
      <c r="L319" s="22"/>
      <c r="M319" s="22"/>
      <c r="N319" s="24">
        <v>-472.99</v>
      </c>
    </row>
    <row r="320" spans="1:14" x14ac:dyDescent="0.25">
      <c r="A320" s="22"/>
      <c r="B320" s="22"/>
      <c r="C320" s="22"/>
      <c r="D320" s="22" t="s">
        <v>50</v>
      </c>
      <c r="E320" s="22"/>
      <c r="F320" s="23">
        <v>44245</v>
      </c>
      <c r="G320" s="22"/>
      <c r="H320" s="22" t="s">
        <v>200</v>
      </c>
      <c r="I320" s="22"/>
      <c r="J320" s="22" t="s">
        <v>415</v>
      </c>
      <c r="K320" s="22"/>
      <c r="L320" s="22"/>
      <c r="M320" s="22"/>
      <c r="N320" s="24">
        <v>-100</v>
      </c>
    </row>
    <row r="321" spans="1:14" x14ac:dyDescent="0.25">
      <c r="A321" s="22"/>
      <c r="B321" s="22"/>
      <c r="C321" s="22"/>
      <c r="D321" s="22" t="s">
        <v>50</v>
      </c>
      <c r="E321" s="22"/>
      <c r="F321" s="23">
        <v>44245</v>
      </c>
      <c r="G321" s="22"/>
      <c r="H321" s="22" t="s">
        <v>201</v>
      </c>
      <c r="I321" s="22"/>
      <c r="J321" s="22" t="s">
        <v>416</v>
      </c>
      <c r="K321" s="22"/>
      <c r="L321" s="22"/>
      <c r="M321" s="22"/>
      <c r="N321" s="24">
        <v>-55.2</v>
      </c>
    </row>
    <row r="322" spans="1:14" x14ac:dyDescent="0.25">
      <c r="A322" s="22"/>
      <c r="B322" s="22"/>
      <c r="C322" s="22"/>
      <c r="D322" s="22" t="s">
        <v>50</v>
      </c>
      <c r="E322" s="22"/>
      <c r="F322" s="23">
        <v>44251</v>
      </c>
      <c r="G322" s="22"/>
      <c r="H322" s="22" t="s">
        <v>202</v>
      </c>
      <c r="I322" s="22"/>
      <c r="J322" s="22" t="s">
        <v>439</v>
      </c>
      <c r="K322" s="22"/>
      <c r="L322" s="22"/>
      <c r="M322" s="22"/>
      <c r="N322" s="24">
        <v>-430.9</v>
      </c>
    </row>
    <row r="323" spans="1:14" x14ac:dyDescent="0.25">
      <c r="A323" s="22"/>
      <c r="B323" s="22"/>
      <c r="C323" s="22"/>
      <c r="D323" s="22" t="s">
        <v>50</v>
      </c>
      <c r="E323" s="22"/>
      <c r="F323" s="23">
        <v>44251</v>
      </c>
      <c r="G323" s="22"/>
      <c r="H323" s="22" t="s">
        <v>203</v>
      </c>
      <c r="I323" s="22"/>
      <c r="J323" s="22" t="s">
        <v>440</v>
      </c>
      <c r="K323" s="22"/>
      <c r="L323" s="22"/>
      <c r="M323" s="22"/>
      <c r="N323" s="24">
        <v>-20</v>
      </c>
    </row>
    <row r="324" spans="1:14" x14ac:dyDescent="0.25">
      <c r="A324" s="22"/>
      <c r="B324" s="22"/>
      <c r="C324" s="22"/>
      <c r="D324" s="22" t="s">
        <v>50</v>
      </c>
      <c r="E324" s="22"/>
      <c r="F324" s="23">
        <v>44251</v>
      </c>
      <c r="G324" s="22"/>
      <c r="H324" s="22" t="s">
        <v>204</v>
      </c>
      <c r="I324" s="22"/>
      <c r="J324" s="22" t="s">
        <v>410</v>
      </c>
      <c r="K324" s="22"/>
      <c r="L324" s="22"/>
      <c r="M324" s="22"/>
      <c r="N324" s="24">
        <v>-2516.4699999999998</v>
      </c>
    </row>
    <row r="325" spans="1:14" x14ac:dyDescent="0.25">
      <c r="A325" s="22"/>
      <c r="B325" s="22"/>
      <c r="C325" s="22"/>
      <c r="D325" s="22" t="s">
        <v>50</v>
      </c>
      <c r="E325" s="22"/>
      <c r="F325" s="23">
        <v>44251</v>
      </c>
      <c r="G325" s="22"/>
      <c r="H325" s="22" t="s">
        <v>205</v>
      </c>
      <c r="I325" s="22"/>
      <c r="J325" s="22" t="s">
        <v>443</v>
      </c>
      <c r="K325" s="22"/>
      <c r="L325" s="22" t="s">
        <v>539</v>
      </c>
      <c r="M325" s="22"/>
      <c r="N325" s="24">
        <v>-89.95</v>
      </c>
    </row>
    <row r="326" spans="1:14" x14ac:dyDescent="0.25">
      <c r="A326" s="22"/>
      <c r="B326" s="22"/>
      <c r="C326" s="22"/>
      <c r="D326" s="22" t="s">
        <v>50</v>
      </c>
      <c r="E326" s="22"/>
      <c r="F326" s="23">
        <v>44251</v>
      </c>
      <c r="G326" s="22"/>
      <c r="H326" s="22" t="s">
        <v>206</v>
      </c>
      <c r="I326" s="22"/>
      <c r="J326" s="22" t="s">
        <v>411</v>
      </c>
      <c r="K326" s="22"/>
      <c r="L326" s="22"/>
      <c r="M326" s="22"/>
      <c r="N326" s="24">
        <v>-116.71</v>
      </c>
    </row>
    <row r="327" spans="1:14" x14ac:dyDescent="0.25">
      <c r="A327" s="22"/>
      <c r="B327" s="22"/>
      <c r="C327" s="22"/>
      <c r="D327" s="22" t="s">
        <v>50</v>
      </c>
      <c r="E327" s="22"/>
      <c r="F327" s="23">
        <v>44251</v>
      </c>
      <c r="G327" s="22"/>
      <c r="H327" s="22" t="s">
        <v>207</v>
      </c>
      <c r="I327" s="22"/>
      <c r="J327" s="22" t="s">
        <v>444</v>
      </c>
      <c r="K327" s="22"/>
      <c r="L327" s="22"/>
      <c r="M327" s="22"/>
      <c r="N327" s="24">
        <v>-13.08</v>
      </c>
    </row>
    <row r="328" spans="1:14" x14ac:dyDescent="0.25">
      <c r="A328" s="22"/>
      <c r="B328" s="22"/>
      <c r="C328" s="22"/>
      <c r="D328" s="22" t="s">
        <v>50</v>
      </c>
      <c r="E328" s="22"/>
      <c r="F328" s="23">
        <v>44251</v>
      </c>
      <c r="G328" s="22"/>
      <c r="H328" s="22" t="s">
        <v>208</v>
      </c>
      <c r="I328" s="22"/>
      <c r="J328" s="22" t="s">
        <v>445</v>
      </c>
      <c r="K328" s="22"/>
      <c r="L328" s="22" t="s">
        <v>540</v>
      </c>
      <c r="M328" s="22"/>
      <c r="N328" s="24">
        <v>-100</v>
      </c>
    </row>
    <row r="329" spans="1:14" x14ac:dyDescent="0.25">
      <c r="A329" s="22"/>
      <c r="B329" s="22"/>
      <c r="C329" s="22"/>
      <c r="D329" s="22" t="s">
        <v>52</v>
      </c>
      <c r="E329" s="22"/>
      <c r="F329" s="23">
        <v>44253</v>
      </c>
      <c r="G329" s="22"/>
      <c r="H329" s="22" t="s">
        <v>209</v>
      </c>
      <c r="I329" s="22"/>
      <c r="J329" s="22" t="s">
        <v>422</v>
      </c>
      <c r="K329" s="22"/>
      <c r="L329" s="22" t="s">
        <v>541</v>
      </c>
      <c r="M329" s="22"/>
      <c r="N329" s="24">
        <v>-354.67</v>
      </c>
    </row>
    <row r="330" spans="1:14" x14ac:dyDescent="0.25">
      <c r="A330" s="22"/>
      <c r="B330" s="22"/>
      <c r="C330" s="22"/>
      <c r="D330" s="22" t="s">
        <v>51</v>
      </c>
      <c r="E330" s="22"/>
      <c r="F330" s="23">
        <v>44253</v>
      </c>
      <c r="G330" s="22"/>
      <c r="H330" s="22" t="s">
        <v>210</v>
      </c>
      <c r="I330" s="22"/>
      <c r="J330" s="22" t="s">
        <v>435</v>
      </c>
      <c r="K330" s="22"/>
      <c r="L330" s="22" t="s">
        <v>542</v>
      </c>
      <c r="M330" s="22"/>
      <c r="N330" s="24">
        <v>0</v>
      </c>
    </row>
    <row r="331" spans="1:14" x14ac:dyDescent="0.25">
      <c r="A331" s="22"/>
      <c r="B331" s="22"/>
      <c r="C331" s="22"/>
      <c r="D331" s="22" t="s">
        <v>52</v>
      </c>
      <c r="E331" s="22"/>
      <c r="F331" s="23">
        <v>44253</v>
      </c>
      <c r="G331" s="22"/>
      <c r="H331" s="22" t="s">
        <v>211</v>
      </c>
      <c r="I331" s="22"/>
      <c r="J331" s="22" t="s">
        <v>422</v>
      </c>
      <c r="K331" s="22"/>
      <c r="L331" s="22"/>
      <c r="M331" s="22"/>
      <c r="N331" s="24">
        <v>-3250.29</v>
      </c>
    </row>
    <row r="332" spans="1:14" x14ac:dyDescent="0.25">
      <c r="A332" s="22"/>
      <c r="B332" s="22"/>
      <c r="C332" s="22"/>
      <c r="D332" s="22" t="s">
        <v>52</v>
      </c>
      <c r="E332" s="22"/>
      <c r="F332" s="23">
        <v>44253</v>
      </c>
      <c r="G332" s="22"/>
      <c r="H332" s="22" t="s">
        <v>212</v>
      </c>
      <c r="I332" s="22"/>
      <c r="J332" s="22" t="s">
        <v>422</v>
      </c>
      <c r="K332" s="22"/>
      <c r="L332" s="22"/>
      <c r="M332" s="22"/>
      <c r="N332" s="24">
        <v>-8497.01</v>
      </c>
    </row>
    <row r="333" spans="1:14" x14ac:dyDescent="0.25">
      <c r="A333" s="22"/>
      <c r="B333" s="22"/>
      <c r="C333" s="22"/>
      <c r="D333" s="22" t="s">
        <v>50</v>
      </c>
      <c r="E333" s="22"/>
      <c r="F333" s="23">
        <v>44251</v>
      </c>
      <c r="G333" s="22"/>
      <c r="H333" s="22" t="s">
        <v>213</v>
      </c>
      <c r="I333" s="22"/>
      <c r="J333" s="22" t="s">
        <v>410</v>
      </c>
      <c r="K333" s="22"/>
      <c r="L333" s="22"/>
      <c r="M333" s="22"/>
      <c r="N333" s="24">
        <v>-661.81</v>
      </c>
    </row>
    <row r="334" spans="1:14" x14ac:dyDescent="0.25">
      <c r="A334" s="22"/>
      <c r="B334" s="22"/>
      <c r="C334" s="22"/>
      <c r="D334" s="22" t="s">
        <v>49</v>
      </c>
      <c r="E334" s="22"/>
      <c r="F334" s="23">
        <v>44253</v>
      </c>
      <c r="G334" s="22"/>
      <c r="H334" s="22" t="s">
        <v>214</v>
      </c>
      <c r="I334" s="22"/>
      <c r="J334" s="22" t="s">
        <v>446</v>
      </c>
      <c r="K334" s="22"/>
      <c r="L334" s="22" t="s">
        <v>543</v>
      </c>
      <c r="M334" s="22"/>
      <c r="N334" s="24">
        <v>0</v>
      </c>
    </row>
    <row r="335" spans="1:14" x14ac:dyDescent="0.25">
      <c r="A335" s="22"/>
      <c r="B335" s="22"/>
      <c r="C335" s="22"/>
      <c r="D335" s="22" t="s">
        <v>52</v>
      </c>
      <c r="E335" s="22"/>
      <c r="F335" s="23">
        <v>44253</v>
      </c>
      <c r="G335" s="22"/>
      <c r="H335" s="22" t="s">
        <v>215</v>
      </c>
      <c r="I335" s="22"/>
      <c r="J335" s="22" t="s">
        <v>435</v>
      </c>
      <c r="K335" s="22"/>
      <c r="L335" s="22"/>
      <c r="M335" s="22"/>
      <c r="N335" s="24">
        <v>-1568.37</v>
      </c>
    </row>
    <row r="336" spans="1:14" x14ac:dyDescent="0.25">
      <c r="A336" s="22"/>
      <c r="B336" s="22"/>
      <c r="C336" s="22"/>
      <c r="D336" s="22" t="s">
        <v>49</v>
      </c>
      <c r="E336" s="22"/>
      <c r="F336" s="23">
        <v>44253</v>
      </c>
      <c r="G336" s="22"/>
      <c r="H336" s="22" t="s">
        <v>216</v>
      </c>
      <c r="I336" s="22"/>
      <c r="J336" s="22" t="s">
        <v>446</v>
      </c>
      <c r="K336" s="22"/>
      <c r="L336" s="22" t="s">
        <v>544</v>
      </c>
      <c r="M336" s="22"/>
      <c r="N336" s="24">
        <v>-392.09</v>
      </c>
    </row>
    <row r="337" spans="1:14" x14ac:dyDescent="0.25">
      <c r="A337" s="22"/>
      <c r="B337" s="22"/>
      <c r="C337" s="22"/>
      <c r="D337" s="22" t="s">
        <v>52</v>
      </c>
      <c r="E337" s="22"/>
      <c r="F337" s="23">
        <v>44258</v>
      </c>
      <c r="G337" s="22"/>
      <c r="H337" s="22" t="s">
        <v>217</v>
      </c>
      <c r="I337" s="22"/>
      <c r="J337" s="22" t="s">
        <v>422</v>
      </c>
      <c r="K337" s="22"/>
      <c r="L337" s="22"/>
      <c r="M337" s="22"/>
      <c r="N337" s="24">
        <v>-1603.92</v>
      </c>
    </row>
    <row r="338" spans="1:14" x14ac:dyDescent="0.25">
      <c r="A338" s="22"/>
      <c r="B338" s="22"/>
      <c r="C338" s="22"/>
      <c r="D338" s="22" t="s">
        <v>50</v>
      </c>
      <c r="E338" s="22"/>
      <c r="F338" s="23">
        <v>44259</v>
      </c>
      <c r="G338" s="22"/>
      <c r="H338" s="22" t="s">
        <v>218</v>
      </c>
      <c r="I338" s="22"/>
      <c r="J338" s="22" t="s">
        <v>404</v>
      </c>
      <c r="K338" s="22"/>
      <c r="L338" s="22" t="s">
        <v>530</v>
      </c>
      <c r="M338" s="22"/>
      <c r="N338" s="24">
        <v>-106.16</v>
      </c>
    </row>
    <row r="339" spans="1:14" x14ac:dyDescent="0.25">
      <c r="A339" s="22"/>
      <c r="B339" s="22"/>
      <c r="C339" s="22"/>
      <c r="D339" s="22" t="s">
        <v>50</v>
      </c>
      <c r="E339" s="22"/>
      <c r="F339" s="23">
        <v>44259</v>
      </c>
      <c r="G339" s="22"/>
      <c r="H339" s="22" t="s">
        <v>219</v>
      </c>
      <c r="I339" s="22"/>
      <c r="J339" s="22" t="s">
        <v>431</v>
      </c>
      <c r="K339" s="22"/>
      <c r="L339" s="22"/>
      <c r="M339" s="22"/>
      <c r="N339" s="24">
        <v>-573.52</v>
      </c>
    </row>
    <row r="340" spans="1:14" x14ac:dyDescent="0.25">
      <c r="A340" s="22"/>
      <c r="B340" s="22"/>
      <c r="C340" s="22"/>
      <c r="D340" s="22" t="s">
        <v>50</v>
      </c>
      <c r="E340" s="22"/>
      <c r="F340" s="23">
        <v>44259</v>
      </c>
      <c r="G340" s="22"/>
      <c r="H340" s="22" t="s">
        <v>220</v>
      </c>
      <c r="I340" s="22"/>
      <c r="J340" s="22" t="s">
        <v>405</v>
      </c>
      <c r="K340" s="22"/>
      <c r="L340" s="22" t="s">
        <v>530</v>
      </c>
      <c r="M340" s="22"/>
      <c r="N340" s="24">
        <v>-26.51</v>
      </c>
    </row>
    <row r="341" spans="1:14" x14ac:dyDescent="0.25">
      <c r="A341" s="22"/>
      <c r="B341" s="22"/>
      <c r="C341" s="22"/>
      <c r="D341" s="22" t="s">
        <v>50</v>
      </c>
      <c r="E341" s="22"/>
      <c r="F341" s="23">
        <v>44259</v>
      </c>
      <c r="G341" s="22"/>
      <c r="H341" s="22" t="s">
        <v>221</v>
      </c>
      <c r="I341" s="22"/>
      <c r="J341" s="22" t="s">
        <v>437</v>
      </c>
      <c r="K341" s="22"/>
      <c r="L341" s="22"/>
      <c r="M341" s="22"/>
      <c r="N341" s="24">
        <v>-773.87</v>
      </c>
    </row>
    <row r="342" spans="1:14" x14ac:dyDescent="0.25">
      <c r="A342" s="22"/>
      <c r="B342" s="22"/>
      <c r="C342" s="22"/>
      <c r="D342" s="22" t="s">
        <v>50</v>
      </c>
      <c r="E342" s="22"/>
      <c r="F342" s="23">
        <v>44259</v>
      </c>
      <c r="G342" s="22"/>
      <c r="H342" s="22" t="s">
        <v>222</v>
      </c>
      <c r="I342" s="22"/>
      <c r="J342" s="22" t="s">
        <v>439</v>
      </c>
      <c r="K342" s="22"/>
      <c r="L342" s="22"/>
      <c r="M342" s="22"/>
      <c r="N342" s="24">
        <v>-219.83</v>
      </c>
    </row>
    <row r="343" spans="1:14" x14ac:dyDescent="0.25">
      <c r="A343" s="22"/>
      <c r="B343" s="22"/>
      <c r="C343" s="22"/>
      <c r="D343" s="22" t="s">
        <v>50</v>
      </c>
      <c r="E343" s="22"/>
      <c r="F343" s="23">
        <v>44259</v>
      </c>
      <c r="G343" s="22"/>
      <c r="H343" s="22" t="s">
        <v>223</v>
      </c>
      <c r="I343" s="22"/>
      <c r="J343" s="22" t="s">
        <v>447</v>
      </c>
      <c r="K343" s="22"/>
      <c r="L343" s="22"/>
      <c r="M343" s="22"/>
      <c r="N343" s="24">
        <v>-727</v>
      </c>
    </row>
    <row r="344" spans="1:14" x14ac:dyDescent="0.25">
      <c r="A344" s="22"/>
      <c r="B344" s="22"/>
      <c r="C344" s="22"/>
      <c r="D344" s="22" t="s">
        <v>50</v>
      </c>
      <c r="E344" s="22"/>
      <c r="F344" s="23">
        <v>44259</v>
      </c>
      <c r="G344" s="22"/>
      <c r="H344" s="22" t="s">
        <v>224</v>
      </c>
      <c r="I344" s="22"/>
      <c r="J344" s="22" t="s">
        <v>448</v>
      </c>
      <c r="K344" s="22"/>
      <c r="L344" s="22"/>
      <c r="M344" s="22"/>
      <c r="N344" s="24">
        <v>-9.99</v>
      </c>
    </row>
    <row r="345" spans="1:14" x14ac:dyDescent="0.25">
      <c r="A345" s="22"/>
      <c r="B345" s="22"/>
      <c r="C345" s="22"/>
      <c r="D345" s="22" t="s">
        <v>50</v>
      </c>
      <c r="E345" s="22"/>
      <c r="F345" s="23">
        <v>44259</v>
      </c>
      <c r="G345" s="22"/>
      <c r="H345" s="22" t="s">
        <v>225</v>
      </c>
      <c r="I345" s="22"/>
      <c r="J345" s="22" t="s">
        <v>413</v>
      </c>
      <c r="K345" s="22"/>
      <c r="L345" s="22" t="s">
        <v>531</v>
      </c>
      <c r="M345" s="22"/>
      <c r="N345" s="24">
        <v>-234</v>
      </c>
    </row>
    <row r="346" spans="1:14" x14ac:dyDescent="0.25">
      <c r="A346" s="22"/>
      <c r="B346" s="22"/>
      <c r="C346" s="22"/>
      <c r="D346" s="22" t="s">
        <v>50</v>
      </c>
      <c r="E346" s="22"/>
      <c r="F346" s="23">
        <v>44259</v>
      </c>
      <c r="G346" s="22"/>
      <c r="H346" s="22" t="s">
        <v>226</v>
      </c>
      <c r="I346" s="22"/>
      <c r="J346" s="22" t="s">
        <v>449</v>
      </c>
      <c r="K346" s="22"/>
      <c r="L346" s="22"/>
      <c r="M346" s="22"/>
      <c r="N346" s="24">
        <v>-5567.2</v>
      </c>
    </row>
    <row r="347" spans="1:14" x14ac:dyDescent="0.25">
      <c r="A347" s="22"/>
      <c r="B347" s="22"/>
      <c r="C347" s="22"/>
      <c r="D347" s="22" t="s">
        <v>50</v>
      </c>
      <c r="E347" s="22"/>
      <c r="F347" s="23">
        <v>44259</v>
      </c>
      <c r="G347" s="22"/>
      <c r="H347" s="22" t="s">
        <v>227</v>
      </c>
      <c r="I347" s="22"/>
      <c r="J347" s="22" t="s">
        <v>415</v>
      </c>
      <c r="K347" s="22"/>
      <c r="L347" s="22"/>
      <c r="M347" s="22"/>
      <c r="N347" s="24">
        <v>-180</v>
      </c>
    </row>
    <row r="348" spans="1:14" x14ac:dyDescent="0.25">
      <c r="A348" s="22"/>
      <c r="B348" s="22"/>
      <c r="C348" s="22"/>
      <c r="D348" s="22" t="s">
        <v>50</v>
      </c>
      <c r="E348" s="22"/>
      <c r="F348" s="23">
        <v>44260</v>
      </c>
      <c r="G348" s="22"/>
      <c r="H348" s="22" t="s">
        <v>228</v>
      </c>
      <c r="I348" s="22"/>
      <c r="J348" s="22" t="s">
        <v>442</v>
      </c>
      <c r="K348" s="22"/>
      <c r="L348" s="22"/>
      <c r="M348" s="22"/>
      <c r="N348" s="24">
        <v>-466.53</v>
      </c>
    </row>
    <row r="349" spans="1:14" x14ac:dyDescent="0.25">
      <c r="A349" s="22"/>
      <c r="B349" s="22"/>
      <c r="C349" s="22"/>
      <c r="D349" s="22" t="s">
        <v>50</v>
      </c>
      <c r="E349" s="22"/>
      <c r="F349" s="23">
        <v>44260</v>
      </c>
      <c r="G349" s="22"/>
      <c r="H349" s="22" t="s">
        <v>229</v>
      </c>
      <c r="I349" s="22"/>
      <c r="J349" s="22" t="s">
        <v>439</v>
      </c>
      <c r="K349" s="22"/>
      <c r="L349" s="22"/>
      <c r="M349" s="22"/>
      <c r="N349" s="24">
        <v>-108.8</v>
      </c>
    </row>
    <row r="350" spans="1:14" x14ac:dyDescent="0.25">
      <c r="A350" s="22"/>
      <c r="B350" s="22"/>
      <c r="C350" s="22"/>
      <c r="D350" s="22" t="s">
        <v>50</v>
      </c>
      <c r="E350" s="22"/>
      <c r="F350" s="23">
        <v>44265</v>
      </c>
      <c r="G350" s="22"/>
      <c r="H350" s="22" t="s">
        <v>230</v>
      </c>
      <c r="I350" s="22"/>
      <c r="J350" s="22" t="s">
        <v>450</v>
      </c>
      <c r="K350" s="22"/>
      <c r="L350" s="22"/>
      <c r="M350" s="22"/>
      <c r="N350" s="24">
        <v>-80</v>
      </c>
    </row>
    <row r="351" spans="1:14" x14ac:dyDescent="0.25">
      <c r="A351" s="22"/>
      <c r="B351" s="22"/>
      <c r="C351" s="22"/>
      <c r="D351" s="22" t="s">
        <v>50</v>
      </c>
      <c r="E351" s="22"/>
      <c r="F351" s="23">
        <v>44265</v>
      </c>
      <c r="G351" s="22"/>
      <c r="H351" s="22" t="s">
        <v>231</v>
      </c>
      <c r="I351" s="22"/>
      <c r="J351" s="22" t="s">
        <v>427</v>
      </c>
      <c r="K351" s="22"/>
      <c r="L351" s="22"/>
      <c r="M351" s="22"/>
      <c r="N351" s="24">
        <v>-1948.82</v>
      </c>
    </row>
    <row r="352" spans="1:14" x14ac:dyDescent="0.25">
      <c r="A352" s="22"/>
      <c r="B352" s="22"/>
      <c r="C352" s="22"/>
      <c r="D352" s="22" t="s">
        <v>50</v>
      </c>
      <c r="E352" s="22"/>
      <c r="F352" s="23">
        <v>44265</v>
      </c>
      <c r="G352" s="22"/>
      <c r="H352" s="22" t="s">
        <v>232</v>
      </c>
      <c r="I352" s="22"/>
      <c r="J352" s="22" t="s">
        <v>440</v>
      </c>
      <c r="K352" s="22"/>
      <c r="L352" s="22"/>
      <c r="M352" s="22"/>
      <c r="N352" s="24">
        <v>-50</v>
      </c>
    </row>
    <row r="353" spans="1:14" x14ac:dyDescent="0.25">
      <c r="A353" s="22"/>
      <c r="B353" s="22"/>
      <c r="C353" s="22"/>
      <c r="D353" s="22" t="s">
        <v>50</v>
      </c>
      <c r="E353" s="22"/>
      <c r="F353" s="23">
        <v>44265</v>
      </c>
      <c r="G353" s="22"/>
      <c r="H353" s="22" t="s">
        <v>233</v>
      </c>
      <c r="I353" s="22"/>
      <c r="J353" s="22" t="s">
        <v>408</v>
      </c>
      <c r="K353" s="22"/>
      <c r="L353" s="22"/>
      <c r="M353" s="22"/>
      <c r="N353" s="24">
        <v>-1450</v>
      </c>
    </row>
    <row r="354" spans="1:14" x14ac:dyDescent="0.25">
      <c r="A354" s="22"/>
      <c r="B354" s="22"/>
      <c r="C354" s="22"/>
      <c r="D354" s="22" t="s">
        <v>50</v>
      </c>
      <c r="E354" s="22"/>
      <c r="F354" s="23">
        <v>44265</v>
      </c>
      <c r="G354" s="22"/>
      <c r="H354" s="22" t="s">
        <v>234</v>
      </c>
      <c r="I354" s="22"/>
      <c r="J354" s="22" t="s">
        <v>414</v>
      </c>
      <c r="K354" s="22"/>
      <c r="L354" s="22"/>
      <c r="M354" s="22"/>
      <c r="N354" s="24">
        <v>-261.52</v>
      </c>
    </row>
    <row r="355" spans="1:14" x14ac:dyDescent="0.25">
      <c r="A355" s="22"/>
      <c r="B355" s="22"/>
      <c r="C355" s="22"/>
      <c r="D355" s="22" t="s">
        <v>50</v>
      </c>
      <c r="E355" s="22"/>
      <c r="F355" s="23">
        <v>44265</v>
      </c>
      <c r="G355" s="22"/>
      <c r="H355" s="22" t="s">
        <v>235</v>
      </c>
      <c r="I355" s="22"/>
      <c r="J355" s="22" t="s">
        <v>451</v>
      </c>
      <c r="K355" s="22"/>
      <c r="L355" s="22" t="s">
        <v>545</v>
      </c>
      <c r="M355" s="22"/>
      <c r="N355" s="24">
        <v>0</v>
      </c>
    </row>
    <row r="356" spans="1:14" x14ac:dyDescent="0.25">
      <c r="A356" s="22"/>
      <c r="B356" s="22"/>
      <c r="C356" s="22"/>
      <c r="D356" s="22" t="s">
        <v>50</v>
      </c>
      <c r="E356" s="22"/>
      <c r="F356" s="23">
        <v>44265</v>
      </c>
      <c r="G356" s="22"/>
      <c r="H356" s="22" t="s">
        <v>236</v>
      </c>
      <c r="I356" s="22"/>
      <c r="J356" s="22" t="s">
        <v>451</v>
      </c>
      <c r="K356" s="22"/>
      <c r="L356" s="22"/>
      <c r="M356" s="22"/>
      <c r="N356" s="24">
        <v>-537.22</v>
      </c>
    </row>
    <row r="357" spans="1:14" x14ac:dyDescent="0.25">
      <c r="A357" s="22"/>
      <c r="B357" s="22"/>
      <c r="C357" s="22"/>
      <c r="D357" s="22" t="s">
        <v>50</v>
      </c>
      <c r="E357" s="22"/>
      <c r="F357" s="23">
        <v>44265</v>
      </c>
      <c r="G357" s="22"/>
      <c r="H357" s="22" t="s">
        <v>237</v>
      </c>
      <c r="I357" s="22"/>
      <c r="J357" s="22" t="s">
        <v>426</v>
      </c>
      <c r="K357" s="22"/>
      <c r="L357" s="22"/>
      <c r="M357" s="22"/>
      <c r="N357" s="24">
        <v>-13.98</v>
      </c>
    </row>
    <row r="358" spans="1:14" x14ac:dyDescent="0.25">
      <c r="A358" s="22"/>
      <c r="B358" s="22"/>
      <c r="C358" s="22"/>
      <c r="D358" s="22" t="s">
        <v>50</v>
      </c>
      <c r="E358" s="22"/>
      <c r="F358" s="23">
        <v>44274</v>
      </c>
      <c r="G358" s="22"/>
      <c r="H358" s="22" t="s">
        <v>238</v>
      </c>
      <c r="I358" s="22"/>
      <c r="J358" s="22" t="s">
        <v>450</v>
      </c>
      <c r="K358" s="22"/>
      <c r="L358" s="22"/>
      <c r="M358" s="22"/>
      <c r="N358" s="24">
        <v>-80</v>
      </c>
    </row>
    <row r="359" spans="1:14" x14ac:dyDescent="0.25">
      <c r="A359" s="22"/>
      <c r="B359" s="22"/>
      <c r="C359" s="22"/>
      <c r="D359" s="22" t="s">
        <v>50</v>
      </c>
      <c r="E359" s="22"/>
      <c r="F359" s="23">
        <v>44274</v>
      </c>
      <c r="G359" s="22"/>
      <c r="H359" s="22" t="s">
        <v>239</v>
      </c>
      <c r="I359" s="22"/>
      <c r="J359" s="22" t="s">
        <v>439</v>
      </c>
      <c r="K359" s="22"/>
      <c r="L359" s="22"/>
      <c r="M359" s="22"/>
      <c r="N359" s="24">
        <v>-256.99</v>
      </c>
    </row>
    <row r="360" spans="1:14" x14ac:dyDescent="0.25">
      <c r="A360" s="22"/>
      <c r="B360" s="22"/>
      <c r="C360" s="22"/>
      <c r="D360" s="22" t="s">
        <v>50</v>
      </c>
      <c r="E360" s="22"/>
      <c r="F360" s="23">
        <v>44274</v>
      </c>
      <c r="G360" s="22"/>
      <c r="H360" s="22" t="s">
        <v>240</v>
      </c>
      <c r="I360" s="22"/>
      <c r="J360" s="22" t="s">
        <v>406</v>
      </c>
      <c r="K360" s="22"/>
      <c r="L360" s="22"/>
      <c r="M360" s="22"/>
      <c r="N360" s="24">
        <v>-553.91</v>
      </c>
    </row>
    <row r="361" spans="1:14" x14ac:dyDescent="0.25">
      <c r="A361" s="22"/>
      <c r="B361" s="22"/>
      <c r="C361" s="22"/>
      <c r="D361" s="22" t="s">
        <v>50</v>
      </c>
      <c r="E361" s="22"/>
      <c r="F361" s="23">
        <v>44274</v>
      </c>
      <c r="G361" s="22"/>
      <c r="H361" s="22" t="s">
        <v>241</v>
      </c>
      <c r="I361" s="22"/>
      <c r="J361" s="22" t="s">
        <v>440</v>
      </c>
      <c r="K361" s="22"/>
      <c r="L361" s="22"/>
      <c r="M361" s="22"/>
      <c r="N361" s="24">
        <v>-20</v>
      </c>
    </row>
    <row r="362" spans="1:14" x14ac:dyDescent="0.25">
      <c r="A362" s="22"/>
      <c r="B362" s="22"/>
      <c r="C362" s="22"/>
      <c r="D362" s="22" t="s">
        <v>50</v>
      </c>
      <c r="E362" s="22"/>
      <c r="F362" s="23">
        <v>44274</v>
      </c>
      <c r="G362" s="22"/>
      <c r="H362" s="22" t="s">
        <v>242</v>
      </c>
      <c r="I362" s="22"/>
      <c r="J362" s="22" t="s">
        <v>408</v>
      </c>
      <c r="K362" s="22"/>
      <c r="L362" s="22"/>
      <c r="M362" s="22"/>
      <c r="N362" s="24">
        <v>-2695</v>
      </c>
    </row>
    <row r="363" spans="1:14" x14ac:dyDescent="0.25">
      <c r="A363" s="22"/>
      <c r="B363" s="22"/>
      <c r="C363" s="22"/>
      <c r="D363" s="22" t="s">
        <v>50</v>
      </c>
      <c r="E363" s="22"/>
      <c r="F363" s="23">
        <v>44274</v>
      </c>
      <c r="G363" s="22"/>
      <c r="H363" s="22" t="s">
        <v>243</v>
      </c>
      <c r="I363" s="22"/>
      <c r="J363" s="22" t="s">
        <v>411</v>
      </c>
      <c r="K363" s="22"/>
      <c r="L363" s="22"/>
      <c r="M363" s="22"/>
      <c r="N363" s="24">
        <v>-146.6</v>
      </c>
    </row>
    <row r="364" spans="1:14" x14ac:dyDescent="0.25">
      <c r="A364" s="22"/>
      <c r="B364" s="22"/>
      <c r="C364" s="22"/>
      <c r="D364" s="22" t="s">
        <v>50</v>
      </c>
      <c r="E364" s="22"/>
      <c r="F364" s="23">
        <v>44274</v>
      </c>
      <c r="G364" s="22"/>
      <c r="H364" s="22" t="s">
        <v>244</v>
      </c>
      <c r="I364" s="22"/>
      <c r="J364" s="22" t="s">
        <v>444</v>
      </c>
      <c r="K364" s="22"/>
      <c r="L364" s="22"/>
      <c r="M364" s="22"/>
      <c r="N364" s="24">
        <v>-153.38999999999999</v>
      </c>
    </row>
    <row r="365" spans="1:14" x14ac:dyDescent="0.25">
      <c r="A365" s="22"/>
      <c r="B365" s="22"/>
      <c r="C365" s="22"/>
      <c r="D365" s="22" t="s">
        <v>50</v>
      </c>
      <c r="E365" s="22"/>
      <c r="F365" s="23">
        <v>44274</v>
      </c>
      <c r="G365" s="22"/>
      <c r="H365" s="22" t="s">
        <v>245</v>
      </c>
      <c r="I365" s="22"/>
      <c r="J365" s="22" t="s">
        <v>442</v>
      </c>
      <c r="K365" s="22"/>
      <c r="L365" s="22"/>
      <c r="M365" s="22"/>
      <c r="N365" s="24">
        <v>-61.24</v>
      </c>
    </row>
    <row r="366" spans="1:14" x14ac:dyDescent="0.25">
      <c r="A366" s="22"/>
      <c r="B366" s="22"/>
      <c r="C366" s="22"/>
      <c r="D366" s="22" t="s">
        <v>50</v>
      </c>
      <c r="E366" s="22"/>
      <c r="F366" s="23">
        <v>44274</v>
      </c>
      <c r="G366" s="22"/>
      <c r="H366" s="22" t="s">
        <v>246</v>
      </c>
      <c r="I366" s="22"/>
      <c r="J366" s="22" t="s">
        <v>414</v>
      </c>
      <c r="K366" s="22"/>
      <c r="L366" s="22"/>
      <c r="M366" s="22"/>
      <c r="N366" s="24">
        <v>-249.98</v>
      </c>
    </row>
    <row r="367" spans="1:14" x14ac:dyDescent="0.25">
      <c r="A367" s="22"/>
      <c r="B367" s="22"/>
      <c r="C367" s="22"/>
      <c r="D367" s="22" t="s">
        <v>50</v>
      </c>
      <c r="E367" s="22"/>
      <c r="F367" s="23">
        <v>44274</v>
      </c>
      <c r="G367" s="22"/>
      <c r="H367" s="22" t="s">
        <v>247</v>
      </c>
      <c r="I367" s="22"/>
      <c r="J367" s="22" t="s">
        <v>415</v>
      </c>
      <c r="K367" s="22"/>
      <c r="L367" s="22"/>
      <c r="M367" s="22"/>
      <c r="N367" s="24">
        <v>-200</v>
      </c>
    </row>
    <row r="368" spans="1:14" x14ac:dyDescent="0.25">
      <c r="A368" s="22"/>
      <c r="B368" s="22"/>
      <c r="C368" s="22"/>
      <c r="D368" s="22" t="s">
        <v>50</v>
      </c>
      <c r="E368" s="22"/>
      <c r="F368" s="23">
        <v>44274</v>
      </c>
      <c r="G368" s="22"/>
      <c r="H368" s="22" t="s">
        <v>248</v>
      </c>
      <c r="I368" s="22"/>
      <c r="J368" s="22" t="s">
        <v>417</v>
      </c>
      <c r="K368" s="22"/>
      <c r="L368" s="22" t="s">
        <v>533</v>
      </c>
      <c r="M368" s="22"/>
      <c r="N368" s="24">
        <v>-127.28</v>
      </c>
    </row>
    <row r="369" spans="1:14" x14ac:dyDescent="0.25">
      <c r="A369" s="22"/>
      <c r="B369" s="22"/>
      <c r="C369" s="22"/>
      <c r="D369" s="22" t="s">
        <v>50</v>
      </c>
      <c r="E369" s="22"/>
      <c r="F369" s="23">
        <v>44281</v>
      </c>
      <c r="G369" s="22"/>
      <c r="H369" s="22" t="s">
        <v>249</v>
      </c>
      <c r="I369" s="22"/>
      <c r="J369" s="22" t="s">
        <v>431</v>
      </c>
      <c r="K369" s="22"/>
      <c r="L369" s="22"/>
      <c r="M369" s="22"/>
      <c r="N369" s="24">
        <v>-513.02</v>
      </c>
    </row>
    <row r="370" spans="1:14" x14ac:dyDescent="0.25">
      <c r="A370" s="22"/>
      <c r="B370" s="22"/>
      <c r="C370" s="22"/>
      <c r="D370" s="22" t="s">
        <v>50</v>
      </c>
      <c r="E370" s="22"/>
      <c r="F370" s="23">
        <v>44281</v>
      </c>
      <c r="G370" s="22"/>
      <c r="H370" s="22" t="s">
        <v>250</v>
      </c>
      <c r="I370" s="22"/>
      <c r="J370" s="22" t="s">
        <v>452</v>
      </c>
      <c r="K370" s="22"/>
      <c r="L370" s="22"/>
      <c r="M370" s="22"/>
      <c r="N370" s="24">
        <v>-279.95</v>
      </c>
    </row>
    <row r="371" spans="1:14" x14ac:dyDescent="0.25">
      <c r="A371" s="22"/>
      <c r="B371" s="22"/>
      <c r="C371" s="22"/>
      <c r="D371" s="22" t="s">
        <v>50</v>
      </c>
      <c r="E371" s="22"/>
      <c r="F371" s="23">
        <v>44281</v>
      </c>
      <c r="G371" s="22"/>
      <c r="H371" s="22" t="s">
        <v>251</v>
      </c>
      <c r="I371" s="22"/>
      <c r="J371" s="22" t="s">
        <v>444</v>
      </c>
      <c r="K371" s="22"/>
      <c r="L371" s="22"/>
      <c r="M371" s="22"/>
      <c r="N371" s="24">
        <v>-365.34</v>
      </c>
    </row>
    <row r="372" spans="1:14" x14ac:dyDescent="0.25">
      <c r="A372" s="22"/>
      <c r="B372" s="22"/>
      <c r="C372" s="22"/>
      <c r="D372" s="22" t="s">
        <v>50</v>
      </c>
      <c r="E372" s="22"/>
      <c r="F372" s="23">
        <v>44281</v>
      </c>
      <c r="G372" s="22"/>
      <c r="H372" s="22" t="s">
        <v>252</v>
      </c>
      <c r="I372" s="22"/>
      <c r="J372" s="22" t="s">
        <v>453</v>
      </c>
      <c r="K372" s="22"/>
      <c r="L372" s="22"/>
      <c r="M372" s="22"/>
      <c r="N372" s="24">
        <v>-693.85</v>
      </c>
    </row>
    <row r="373" spans="1:14" x14ac:dyDescent="0.25">
      <c r="A373" s="22"/>
      <c r="B373" s="22"/>
      <c r="C373" s="22"/>
      <c r="D373" s="22" t="s">
        <v>50</v>
      </c>
      <c r="E373" s="22"/>
      <c r="F373" s="23">
        <v>44281</v>
      </c>
      <c r="G373" s="22"/>
      <c r="H373" s="22" t="s">
        <v>253</v>
      </c>
      <c r="I373" s="22"/>
      <c r="J373" s="22" t="s">
        <v>416</v>
      </c>
      <c r="K373" s="22"/>
      <c r="L373" s="22"/>
      <c r="M373" s="22"/>
      <c r="N373" s="24">
        <v>-55.2</v>
      </c>
    </row>
    <row r="374" spans="1:14" x14ac:dyDescent="0.25">
      <c r="A374" s="22"/>
      <c r="B374" s="22"/>
      <c r="C374" s="22"/>
      <c r="D374" s="22" t="s">
        <v>52</v>
      </c>
      <c r="E374" s="22"/>
      <c r="F374" s="23">
        <v>44286</v>
      </c>
      <c r="G374" s="22"/>
      <c r="H374" s="22" t="s">
        <v>254</v>
      </c>
      <c r="I374" s="22"/>
      <c r="J374" s="22" t="s">
        <v>435</v>
      </c>
      <c r="K374" s="22"/>
      <c r="L374" s="22"/>
      <c r="M374" s="22"/>
      <c r="N374" s="24">
        <v>-1748.67</v>
      </c>
    </row>
    <row r="375" spans="1:14" x14ac:dyDescent="0.25">
      <c r="A375" s="22"/>
      <c r="B375" s="22"/>
      <c r="C375" s="22"/>
      <c r="D375" s="22" t="s">
        <v>49</v>
      </c>
      <c r="E375" s="22"/>
      <c r="F375" s="23">
        <v>44286</v>
      </c>
      <c r="G375" s="22"/>
      <c r="H375" s="22" t="s">
        <v>255</v>
      </c>
      <c r="I375" s="22"/>
      <c r="J375" s="22" t="s">
        <v>446</v>
      </c>
      <c r="K375" s="22"/>
      <c r="L375" s="22" t="s">
        <v>546</v>
      </c>
      <c r="M375" s="22"/>
      <c r="N375" s="24">
        <v>-437.17</v>
      </c>
    </row>
    <row r="376" spans="1:14" x14ac:dyDescent="0.25">
      <c r="A376" s="22"/>
      <c r="B376" s="22"/>
      <c r="C376" s="22"/>
      <c r="D376" s="22" t="s">
        <v>50</v>
      </c>
      <c r="E376" s="22"/>
      <c r="F376" s="23">
        <v>44287</v>
      </c>
      <c r="G376" s="22"/>
      <c r="H376" s="22" t="s">
        <v>256</v>
      </c>
      <c r="I376" s="22"/>
      <c r="J376" s="22" t="s">
        <v>439</v>
      </c>
      <c r="K376" s="22"/>
      <c r="L376" s="22"/>
      <c r="M376" s="22"/>
      <c r="N376" s="24">
        <v>-34.17</v>
      </c>
    </row>
    <row r="377" spans="1:14" x14ac:dyDescent="0.25">
      <c r="A377" s="22"/>
      <c r="B377" s="22"/>
      <c r="C377" s="22"/>
      <c r="D377" s="22" t="s">
        <v>50</v>
      </c>
      <c r="E377" s="22"/>
      <c r="F377" s="23">
        <v>44287</v>
      </c>
      <c r="G377" s="22"/>
      <c r="H377" s="22" t="s">
        <v>257</v>
      </c>
      <c r="I377" s="22"/>
      <c r="J377" s="22" t="s">
        <v>440</v>
      </c>
      <c r="K377" s="22"/>
      <c r="L377" s="22"/>
      <c r="M377" s="22"/>
      <c r="N377" s="24">
        <v>-150</v>
      </c>
    </row>
    <row r="378" spans="1:14" x14ac:dyDescent="0.25">
      <c r="A378" s="22"/>
      <c r="B378" s="22"/>
      <c r="C378" s="22"/>
      <c r="D378" s="22" t="s">
        <v>50</v>
      </c>
      <c r="E378" s="22"/>
      <c r="F378" s="23">
        <v>44287</v>
      </c>
      <c r="G378" s="22"/>
      <c r="H378" s="22" t="s">
        <v>258</v>
      </c>
      <c r="I378" s="22"/>
      <c r="J378" s="22" t="s">
        <v>454</v>
      </c>
      <c r="K378" s="22"/>
      <c r="L378" s="22"/>
      <c r="M378" s="22"/>
      <c r="N378" s="24">
        <v>-37500</v>
      </c>
    </row>
    <row r="379" spans="1:14" x14ac:dyDescent="0.25">
      <c r="A379" s="22"/>
      <c r="B379" s="22"/>
      <c r="C379" s="22"/>
      <c r="D379" s="22" t="s">
        <v>50</v>
      </c>
      <c r="E379" s="22"/>
      <c r="F379" s="23">
        <v>44287</v>
      </c>
      <c r="G379" s="22"/>
      <c r="H379" s="22" t="s">
        <v>259</v>
      </c>
      <c r="I379" s="22"/>
      <c r="J379" s="22" t="s">
        <v>455</v>
      </c>
      <c r="K379" s="22"/>
      <c r="L379" s="22"/>
      <c r="M379" s="22"/>
      <c r="N379" s="24">
        <v>-270</v>
      </c>
    </row>
    <row r="380" spans="1:14" x14ac:dyDescent="0.25">
      <c r="A380" s="22"/>
      <c r="B380" s="22"/>
      <c r="C380" s="22"/>
      <c r="D380" s="22" t="s">
        <v>50</v>
      </c>
      <c r="E380" s="22"/>
      <c r="F380" s="23">
        <v>44287</v>
      </c>
      <c r="G380" s="22"/>
      <c r="H380" s="22" t="s">
        <v>260</v>
      </c>
      <c r="I380" s="22"/>
      <c r="J380" s="22" t="s">
        <v>413</v>
      </c>
      <c r="K380" s="22"/>
      <c r="L380" s="22" t="s">
        <v>531</v>
      </c>
      <c r="M380" s="22"/>
      <c r="N380" s="24">
        <v>-696.5</v>
      </c>
    </row>
    <row r="381" spans="1:14" x14ac:dyDescent="0.25">
      <c r="A381" s="22"/>
      <c r="B381" s="22"/>
      <c r="C381" s="22"/>
      <c r="D381" s="22" t="s">
        <v>50</v>
      </c>
      <c r="E381" s="22"/>
      <c r="F381" s="23">
        <v>44287</v>
      </c>
      <c r="G381" s="22"/>
      <c r="H381" s="22" t="s">
        <v>261</v>
      </c>
      <c r="I381" s="22"/>
      <c r="J381" s="22" t="s">
        <v>415</v>
      </c>
      <c r="K381" s="22"/>
      <c r="L381" s="22"/>
      <c r="M381" s="22"/>
      <c r="N381" s="24">
        <v>-180</v>
      </c>
    </row>
    <row r="382" spans="1:14" x14ac:dyDescent="0.25">
      <c r="A382" s="22"/>
      <c r="B382" s="22"/>
      <c r="C382" s="22"/>
      <c r="D382" s="22" t="s">
        <v>50</v>
      </c>
      <c r="E382" s="22"/>
      <c r="F382" s="23">
        <v>44295</v>
      </c>
      <c r="G382" s="22"/>
      <c r="H382" s="22" t="s">
        <v>262</v>
      </c>
      <c r="I382" s="22"/>
      <c r="J382" s="22" t="s">
        <v>404</v>
      </c>
      <c r="K382" s="22"/>
      <c r="L382" s="22" t="s">
        <v>530</v>
      </c>
      <c r="M382" s="22"/>
      <c r="N382" s="24">
        <v>-992.75</v>
      </c>
    </row>
    <row r="383" spans="1:14" x14ac:dyDescent="0.25">
      <c r="A383" s="22"/>
      <c r="B383" s="22"/>
      <c r="C383" s="22"/>
      <c r="D383" s="22" t="s">
        <v>50</v>
      </c>
      <c r="E383" s="22"/>
      <c r="F383" s="23">
        <v>44295</v>
      </c>
      <c r="G383" s="22"/>
      <c r="H383" s="22" t="s">
        <v>263</v>
      </c>
      <c r="I383" s="22"/>
      <c r="J383" s="22" t="s">
        <v>405</v>
      </c>
      <c r="K383" s="22"/>
      <c r="L383" s="22" t="s">
        <v>530</v>
      </c>
      <c r="M383" s="22"/>
      <c r="N383" s="24">
        <v>-252.9</v>
      </c>
    </row>
    <row r="384" spans="1:14" x14ac:dyDescent="0.25">
      <c r="A384" s="22"/>
      <c r="B384" s="22"/>
      <c r="C384" s="22"/>
      <c r="D384" s="22" t="s">
        <v>50</v>
      </c>
      <c r="E384" s="22"/>
      <c r="F384" s="23">
        <v>44295</v>
      </c>
      <c r="G384" s="22"/>
      <c r="H384" s="22" t="s">
        <v>264</v>
      </c>
      <c r="I384" s="22"/>
      <c r="J384" s="22" t="s">
        <v>437</v>
      </c>
      <c r="K384" s="22"/>
      <c r="L384" s="22"/>
      <c r="M384" s="22"/>
      <c r="N384" s="24">
        <v>-365.15</v>
      </c>
    </row>
    <row r="385" spans="1:14" x14ac:dyDescent="0.25">
      <c r="A385" s="22"/>
      <c r="B385" s="22"/>
      <c r="C385" s="22"/>
      <c r="D385" s="22" t="s">
        <v>50</v>
      </c>
      <c r="E385" s="22"/>
      <c r="F385" s="23">
        <v>44295</v>
      </c>
      <c r="G385" s="22"/>
      <c r="H385" s="22" t="s">
        <v>265</v>
      </c>
      <c r="I385" s="22"/>
      <c r="J385" s="22" t="s">
        <v>439</v>
      </c>
      <c r="K385" s="22"/>
      <c r="L385" s="22"/>
      <c r="M385" s="22"/>
      <c r="N385" s="24">
        <v>-228.87</v>
      </c>
    </row>
    <row r="386" spans="1:14" x14ac:dyDescent="0.25">
      <c r="A386" s="22"/>
      <c r="B386" s="22"/>
      <c r="C386" s="22"/>
      <c r="D386" s="22" t="s">
        <v>50</v>
      </c>
      <c r="E386" s="22"/>
      <c r="F386" s="23">
        <v>44295</v>
      </c>
      <c r="G386" s="22"/>
      <c r="H386" s="22" t="s">
        <v>266</v>
      </c>
      <c r="I386" s="22"/>
      <c r="J386" s="22" t="s">
        <v>427</v>
      </c>
      <c r="K386" s="22"/>
      <c r="L386" s="22"/>
      <c r="M386" s="22"/>
      <c r="N386" s="24">
        <v>-2416.69</v>
      </c>
    </row>
    <row r="387" spans="1:14" x14ac:dyDescent="0.25">
      <c r="A387" s="22"/>
      <c r="B387" s="22"/>
      <c r="C387" s="22"/>
      <c r="D387" s="22" t="s">
        <v>50</v>
      </c>
      <c r="E387" s="22"/>
      <c r="F387" s="23">
        <v>44295</v>
      </c>
      <c r="G387" s="22"/>
      <c r="H387" s="22" t="s">
        <v>267</v>
      </c>
      <c r="I387" s="22"/>
      <c r="J387" s="22" t="s">
        <v>408</v>
      </c>
      <c r="K387" s="22"/>
      <c r="L387" s="22"/>
      <c r="M387" s="22"/>
      <c r="N387" s="24">
        <v>-1450</v>
      </c>
    </row>
    <row r="388" spans="1:14" x14ac:dyDescent="0.25">
      <c r="A388" s="22"/>
      <c r="B388" s="22"/>
      <c r="C388" s="22"/>
      <c r="D388" s="22" t="s">
        <v>50</v>
      </c>
      <c r="E388" s="22"/>
      <c r="F388" s="23">
        <v>44295</v>
      </c>
      <c r="G388" s="22"/>
      <c r="H388" s="22" t="s">
        <v>268</v>
      </c>
      <c r="I388" s="22"/>
      <c r="J388" s="22" t="s">
        <v>409</v>
      </c>
      <c r="K388" s="22"/>
      <c r="L388" s="22"/>
      <c r="M388" s="22"/>
      <c r="N388" s="24">
        <v>-1395.1</v>
      </c>
    </row>
    <row r="389" spans="1:14" x14ac:dyDescent="0.25">
      <c r="A389" s="22"/>
      <c r="B389" s="22"/>
      <c r="C389" s="22"/>
      <c r="D389" s="22" t="s">
        <v>50</v>
      </c>
      <c r="E389" s="22"/>
      <c r="F389" s="23">
        <v>44295</v>
      </c>
      <c r="G389" s="22"/>
      <c r="H389" s="22" t="s">
        <v>269</v>
      </c>
      <c r="I389" s="22"/>
      <c r="J389" s="22" t="s">
        <v>444</v>
      </c>
      <c r="K389" s="22"/>
      <c r="L389" s="22"/>
      <c r="M389" s="22"/>
      <c r="N389" s="24">
        <v>-171.76</v>
      </c>
    </row>
    <row r="390" spans="1:14" x14ac:dyDescent="0.25">
      <c r="A390" s="22"/>
      <c r="B390" s="22"/>
      <c r="C390" s="22"/>
      <c r="D390" s="22" t="s">
        <v>50</v>
      </c>
      <c r="E390" s="22"/>
      <c r="F390" s="23">
        <v>44295</v>
      </c>
      <c r="G390" s="22"/>
      <c r="H390" s="22" t="s">
        <v>270</v>
      </c>
      <c r="I390" s="22"/>
      <c r="J390" s="22" t="s">
        <v>442</v>
      </c>
      <c r="K390" s="22"/>
      <c r="L390" s="22"/>
      <c r="M390" s="22"/>
      <c r="N390" s="24">
        <v>-26.19</v>
      </c>
    </row>
    <row r="391" spans="1:14" x14ac:dyDescent="0.25">
      <c r="A391" s="22"/>
      <c r="B391" s="22"/>
      <c r="C391" s="22"/>
      <c r="D391" s="22" t="s">
        <v>50</v>
      </c>
      <c r="E391" s="22"/>
      <c r="F391" s="23">
        <v>44295</v>
      </c>
      <c r="G391" s="22"/>
      <c r="H391" s="22" t="s">
        <v>271</v>
      </c>
      <c r="I391" s="22"/>
      <c r="J391" s="22" t="s">
        <v>397</v>
      </c>
      <c r="K391" s="22"/>
      <c r="L391" s="22" t="s">
        <v>547</v>
      </c>
      <c r="M391" s="22"/>
      <c r="N391" s="24">
        <v>-3854.87</v>
      </c>
    </row>
    <row r="392" spans="1:14" x14ac:dyDescent="0.25">
      <c r="A392" s="22"/>
      <c r="B392" s="22"/>
      <c r="C392" s="22"/>
      <c r="D392" s="22" t="s">
        <v>50</v>
      </c>
      <c r="E392" s="22"/>
      <c r="F392" s="23">
        <v>44295</v>
      </c>
      <c r="G392" s="22"/>
      <c r="H392" s="22" t="s">
        <v>272</v>
      </c>
      <c r="I392" s="22"/>
      <c r="J392" s="22" t="s">
        <v>456</v>
      </c>
      <c r="K392" s="22"/>
      <c r="L392" s="22"/>
      <c r="M392" s="22"/>
      <c r="N392" s="24">
        <v>-1050</v>
      </c>
    </row>
    <row r="393" spans="1:14" x14ac:dyDescent="0.25">
      <c r="A393" s="22"/>
      <c r="B393" s="22"/>
      <c r="C393" s="22"/>
      <c r="D393" s="22" t="s">
        <v>50</v>
      </c>
      <c r="E393" s="22"/>
      <c r="F393" s="23">
        <v>44295</v>
      </c>
      <c r="G393" s="22"/>
      <c r="H393" s="22" t="s">
        <v>273</v>
      </c>
      <c r="I393" s="22"/>
      <c r="J393" s="22" t="s">
        <v>423</v>
      </c>
      <c r="K393" s="22"/>
      <c r="L393" s="22" t="s">
        <v>534</v>
      </c>
      <c r="M393" s="22"/>
      <c r="N393" s="24">
        <v>-81.510000000000005</v>
      </c>
    </row>
    <row r="394" spans="1:14" x14ac:dyDescent="0.25">
      <c r="A394" s="22"/>
      <c r="B394" s="22"/>
      <c r="C394" s="22"/>
      <c r="D394" s="22" t="s">
        <v>50</v>
      </c>
      <c r="E394" s="22"/>
      <c r="F394" s="23">
        <v>44295</v>
      </c>
      <c r="G394" s="22"/>
      <c r="H394" s="22" t="s">
        <v>274</v>
      </c>
      <c r="I394" s="22"/>
      <c r="J394" s="22" t="s">
        <v>390</v>
      </c>
      <c r="K394" s="22"/>
      <c r="L394" s="22" t="s">
        <v>503</v>
      </c>
      <c r="M394" s="22"/>
      <c r="N394" s="24">
        <v>-999</v>
      </c>
    </row>
    <row r="395" spans="1:14" x14ac:dyDescent="0.25">
      <c r="A395" s="22"/>
      <c r="B395" s="22"/>
      <c r="C395" s="22"/>
      <c r="D395" s="22" t="s">
        <v>50</v>
      </c>
      <c r="E395" s="22"/>
      <c r="F395" s="23">
        <v>44295</v>
      </c>
      <c r="G395" s="22"/>
      <c r="H395" s="22" t="s">
        <v>275</v>
      </c>
      <c r="I395" s="22"/>
      <c r="J395" s="22" t="s">
        <v>421</v>
      </c>
      <c r="K395" s="22"/>
      <c r="L395" s="22"/>
      <c r="M395" s="22"/>
      <c r="N395" s="24">
        <v>-1174.92</v>
      </c>
    </row>
    <row r="396" spans="1:14" x14ac:dyDescent="0.25">
      <c r="A396" s="22"/>
      <c r="B396" s="22"/>
      <c r="C396" s="22"/>
      <c r="D396" s="22" t="s">
        <v>50</v>
      </c>
      <c r="E396" s="22"/>
      <c r="F396" s="23">
        <v>44315</v>
      </c>
      <c r="G396" s="22"/>
      <c r="H396" s="22" t="s">
        <v>276</v>
      </c>
      <c r="I396" s="22"/>
      <c r="J396" s="22" t="s">
        <v>431</v>
      </c>
      <c r="K396" s="22"/>
      <c r="L396" s="22"/>
      <c r="M396" s="22"/>
      <c r="N396" s="24">
        <v>-487.52</v>
      </c>
    </row>
    <row r="397" spans="1:14" x14ac:dyDescent="0.25">
      <c r="A397" s="22"/>
      <c r="B397" s="22"/>
      <c r="C397" s="22"/>
      <c r="D397" s="22" t="s">
        <v>50</v>
      </c>
      <c r="E397" s="22"/>
      <c r="F397" s="23">
        <v>44315</v>
      </c>
      <c r="G397" s="22"/>
      <c r="H397" s="22" t="s">
        <v>277</v>
      </c>
      <c r="I397" s="22"/>
      <c r="J397" s="22" t="s">
        <v>457</v>
      </c>
      <c r="K397" s="22"/>
      <c r="L397" s="22"/>
      <c r="M397" s="22"/>
      <c r="N397" s="24">
        <v>-670.81</v>
      </c>
    </row>
    <row r="398" spans="1:14" x14ac:dyDescent="0.25">
      <c r="A398" s="22"/>
      <c r="B398" s="22"/>
      <c r="C398" s="22"/>
      <c r="D398" s="22" t="s">
        <v>50</v>
      </c>
      <c r="E398" s="22"/>
      <c r="F398" s="23">
        <v>44315</v>
      </c>
      <c r="G398" s="22"/>
      <c r="H398" s="22" t="s">
        <v>278</v>
      </c>
      <c r="I398" s="22"/>
      <c r="J398" s="22" t="s">
        <v>458</v>
      </c>
      <c r="K398" s="22"/>
      <c r="L398" s="22"/>
      <c r="M398" s="22"/>
      <c r="N398" s="24">
        <v>-2650</v>
      </c>
    </row>
    <row r="399" spans="1:14" x14ac:dyDescent="0.25">
      <c r="A399" s="22"/>
      <c r="B399" s="22"/>
      <c r="C399" s="22"/>
      <c r="D399" s="22" t="s">
        <v>50</v>
      </c>
      <c r="E399" s="22"/>
      <c r="F399" s="23">
        <v>44315</v>
      </c>
      <c r="G399" s="22"/>
      <c r="H399" s="22" t="s">
        <v>279</v>
      </c>
      <c r="I399" s="22"/>
      <c r="J399" s="22" t="s">
        <v>439</v>
      </c>
      <c r="K399" s="22"/>
      <c r="L399" s="22"/>
      <c r="M399" s="22"/>
      <c r="N399" s="24">
        <v>-369.95</v>
      </c>
    </row>
    <row r="400" spans="1:14" x14ac:dyDescent="0.25">
      <c r="A400" s="22"/>
      <c r="B400" s="22"/>
      <c r="C400" s="22"/>
      <c r="D400" s="22" t="s">
        <v>50</v>
      </c>
      <c r="E400" s="22"/>
      <c r="F400" s="23">
        <v>44315</v>
      </c>
      <c r="G400" s="22"/>
      <c r="H400" s="22" t="s">
        <v>280</v>
      </c>
      <c r="I400" s="22"/>
      <c r="J400" s="22" t="s">
        <v>406</v>
      </c>
      <c r="K400" s="22"/>
      <c r="L400" s="22"/>
      <c r="M400" s="22"/>
      <c r="N400" s="24">
        <v>-554.12</v>
      </c>
    </row>
    <row r="401" spans="1:14" x14ac:dyDescent="0.25">
      <c r="A401" s="22"/>
      <c r="B401" s="22"/>
      <c r="C401" s="22"/>
      <c r="D401" s="22" t="s">
        <v>50</v>
      </c>
      <c r="E401" s="22"/>
      <c r="F401" s="23">
        <v>44315</v>
      </c>
      <c r="G401" s="22"/>
      <c r="H401" s="22" t="s">
        <v>281</v>
      </c>
      <c r="I401" s="22"/>
      <c r="J401" s="22" t="s">
        <v>459</v>
      </c>
      <c r="K401" s="22"/>
      <c r="L401" s="22"/>
      <c r="M401" s="22"/>
      <c r="N401" s="24">
        <v>-42.28</v>
      </c>
    </row>
    <row r="402" spans="1:14" x14ac:dyDescent="0.25">
      <c r="A402" s="22"/>
      <c r="B402" s="22"/>
      <c r="C402" s="22"/>
      <c r="D402" s="22" t="s">
        <v>50</v>
      </c>
      <c r="E402" s="22"/>
      <c r="F402" s="23">
        <v>44315</v>
      </c>
      <c r="G402" s="22"/>
      <c r="H402" s="22" t="s">
        <v>282</v>
      </c>
      <c r="I402" s="22"/>
      <c r="J402" s="22" t="s">
        <v>408</v>
      </c>
      <c r="K402" s="22"/>
      <c r="L402" s="22"/>
      <c r="M402" s="22"/>
      <c r="N402" s="24">
        <v>-605</v>
      </c>
    </row>
    <row r="403" spans="1:14" x14ac:dyDescent="0.25">
      <c r="A403" s="22"/>
      <c r="B403" s="22"/>
      <c r="C403" s="22"/>
      <c r="D403" s="22" t="s">
        <v>50</v>
      </c>
      <c r="E403" s="22"/>
      <c r="F403" s="23">
        <v>44315</v>
      </c>
      <c r="G403" s="22"/>
      <c r="H403" s="22" t="s">
        <v>283</v>
      </c>
      <c r="I403" s="22"/>
      <c r="J403" s="22" t="s">
        <v>409</v>
      </c>
      <c r="K403" s="22"/>
      <c r="L403" s="22"/>
      <c r="M403" s="22"/>
      <c r="N403" s="24">
        <v>-386.92</v>
      </c>
    </row>
    <row r="404" spans="1:14" x14ac:dyDescent="0.25">
      <c r="A404" s="22"/>
      <c r="B404" s="22"/>
      <c r="C404" s="22"/>
      <c r="D404" s="22" t="s">
        <v>50</v>
      </c>
      <c r="E404" s="22"/>
      <c r="F404" s="23">
        <v>44315</v>
      </c>
      <c r="G404" s="22"/>
      <c r="H404" s="22" t="s">
        <v>284</v>
      </c>
      <c r="I404" s="22"/>
      <c r="J404" s="22" t="s">
        <v>460</v>
      </c>
      <c r="K404" s="22"/>
      <c r="L404" s="22"/>
      <c r="M404" s="22"/>
      <c r="N404" s="24">
        <v>-113</v>
      </c>
    </row>
    <row r="405" spans="1:14" x14ac:dyDescent="0.25">
      <c r="A405" s="22"/>
      <c r="B405" s="22"/>
      <c r="C405" s="22"/>
      <c r="D405" s="22" t="s">
        <v>50</v>
      </c>
      <c r="E405" s="22"/>
      <c r="F405" s="23">
        <v>44315</v>
      </c>
      <c r="G405" s="22"/>
      <c r="H405" s="22" t="s">
        <v>285</v>
      </c>
      <c r="I405" s="22"/>
      <c r="J405" s="22" t="s">
        <v>411</v>
      </c>
      <c r="K405" s="22"/>
      <c r="L405" s="22"/>
      <c r="M405" s="22"/>
      <c r="N405" s="24">
        <v>-112.7</v>
      </c>
    </row>
    <row r="406" spans="1:14" x14ac:dyDescent="0.25">
      <c r="A406" s="22"/>
      <c r="B406" s="22"/>
      <c r="C406" s="22"/>
      <c r="D406" s="22" t="s">
        <v>50</v>
      </c>
      <c r="E406" s="22"/>
      <c r="F406" s="23">
        <v>44315</v>
      </c>
      <c r="G406" s="22"/>
      <c r="H406" s="22" t="s">
        <v>286</v>
      </c>
      <c r="I406" s="22"/>
      <c r="J406" s="22" t="s">
        <v>461</v>
      </c>
      <c r="K406" s="22"/>
      <c r="L406" s="22"/>
      <c r="M406" s="22"/>
      <c r="N406" s="24">
        <v>-78</v>
      </c>
    </row>
    <row r="407" spans="1:14" x14ac:dyDescent="0.25">
      <c r="A407" s="22"/>
      <c r="B407" s="22"/>
      <c r="C407" s="22"/>
      <c r="D407" s="22" t="s">
        <v>50</v>
      </c>
      <c r="E407" s="22"/>
      <c r="F407" s="23">
        <v>44315</v>
      </c>
      <c r="G407" s="22"/>
      <c r="H407" s="22" t="s">
        <v>287</v>
      </c>
      <c r="I407" s="22"/>
      <c r="J407" s="22" t="s">
        <v>462</v>
      </c>
      <c r="K407" s="22"/>
      <c r="L407" s="22"/>
      <c r="M407" s="22"/>
      <c r="N407" s="24">
        <v>-909.59</v>
      </c>
    </row>
    <row r="408" spans="1:14" x14ac:dyDescent="0.25">
      <c r="A408" s="22"/>
      <c r="B408" s="22"/>
      <c r="C408" s="22"/>
      <c r="D408" s="22" t="s">
        <v>50</v>
      </c>
      <c r="E408" s="22"/>
      <c r="F408" s="23">
        <v>44315</v>
      </c>
      <c r="G408" s="22"/>
      <c r="H408" s="22" t="s">
        <v>288</v>
      </c>
      <c r="I408" s="22"/>
      <c r="J408" s="22" t="s">
        <v>451</v>
      </c>
      <c r="K408" s="22"/>
      <c r="L408" s="22"/>
      <c r="M408" s="22"/>
      <c r="N408" s="24">
        <v>-34.49</v>
      </c>
    </row>
    <row r="409" spans="1:14" x14ac:dyDescent="0.25">
      <c r="A409" s="22"/>
      <c r="B409" s="22"/>
      <c r="C409" s="22"/>
      <c r="D409" s="22" t="s">
        <v>50</v>
      </c>
      <c r="E409" s="22"/>
      <c r="F409" s="23">
        <v>44315</v>
      </c>
      <c r="G409" s="22"/>
      <c r="H409" s="22" t="s">
        <v>289</v>
      </c>
      <c r="I409" s="22"/>
      <c r="J409" s="22" t="s">
        <v>417</v>
      </c>
      <c r="K409" s="22"/>
      <c r="L409" s="22" t="s">
        <v>533</v>
      </c>
      <c r="M409" s="22"/>
      <c r="N409" s="24">
        <v>-152.38999999999999</v>
      </c>
    </row>
    <row r="410" spans="1:14" x14ac:dyDescent="0.25">
      <c r="A410" s="22"/>
      <c r="B410" s="22"/>
      <c r="C410" s="22"/>
      <c r="D410" s="22" t="s">
        <v>50</v>
      </c>
      <c r="E410" s="22"/>
      <c r="F410" s="23">
        <v>44315</v>
      </c>
      <c r="G410" s="22"/>
      <c r="H410" s="22" t="s">
        <v>290</v>
      </c>
      <c r="I410" s="22"/>
      <c r="J410" s="22" t="s">
        <v>445</v>
      </c>
      <c r="K410" s="22"/>
      <c r="L410" s="22" t="s">
        <v>548</v>
      </c>
      <c r="M410" s="22"/>
      <c r="N410" s="24">
        <v>-17740</v>
      </c>
    </row>
    <row r="411" spans="1:14" x14ac:dyDescent="0.25">
      <c r="A411" s="22"/>
      <c r="B411" s="22"/>
      <c r="C411" s="22"/>
      <c r="D411" s="22" t="s">
        <v>49</v>
      </c>
      <c r="E411" s="22"/>
      <c r="F411" s="23">
        <v>44316</v>
      </c>
      <c r="G411" s="22"/>
      <c r="H411" s="22" t="s">
        <v>291</v>
      </c>
      <c r="I411" s="22"/>
      <c r="J411" s="22" t="s">
        <v>446</v>
      </c>
      <c r="K411" s="22"/>
      <c r="L411" s="22" t="s">
        <v>546</v>
      </c>
      <c r="M411" s="22"/>
      <c r="N411" s="24">
        <v>-408.16</v>
      </c>
    </row>
    <row r="412" spans="1:14" x14ac:dyDescent="0.25">
      <c r="A412" s="22"/>
      <c r="B412" s="22"/>
      <c r="C412" s="22"/>
      <c r="D412" s="22" t="s">
        <v>50</v>
      </c>
      <c r="E412" s="22"/>
      <c r="F412" s="23">
        <v>44315</v>
      </c>
      <c r="G412" s="22"/>
      <c r="H412" s="22" t="s">
        <v>292</v>
      </c>
      <c r="I412" s="22"/>
      <c r="J412" s="22" t="s">
        <v>397</v>
      </c>
      <c r="K412" s="22"/>
      <c r="L412" s="22" t="s">
        <v>549</v>
      </c>
      <c r="M412" s="22"/>
      <c r="N412" s="24">
        <v>-280</v>
      </c>
    </row>
    <row r="413" spans="1:14" x14ac:dyDescent="0.25">
      <c r="A413" s="22"/>
      <c r="B413" s="22"/>
      <c r="C413" s="22"/>
      <c r="D413" s="22" t="s">
        <v>52</v>
      </c>
      <c r="E413" s="22"/>
      <c r="F413" s="23">
        <v>44316</v>
      </c>
      <c r="G413" s="22"/>
      <c r="H413" s="22" t="s">
        <v>293</v>
      </c>
      <c r="I413" s="22"/>
      <c r="J413" s="22" t="s">
        <v>435</v>
      </c>
      <c r="K413" s="22"/>
      <c r="L413" s="22"/>
      <c r="M413" s="22"/>
      <c r="N413" s="24">
        <v>-1632.65</v>
      </c>
    </row>
    <row r="414" spans="1:14" x14ac:dyDescent="0.25">
      <c r="A414" s="22"/>
      <c r="B414" s="22"/>
      <c r="C414" s="22"/>
      <c r="D414" s="22" t="s">
        <v>50</v>
      </c>
      <c r="E414" s="22"/>
      <c r="F414" s="23">
        <v>44330</v>
      </c>
      <c r="G414" s="22"/>
      <c r="H414" s="22" t="s">
        <v>294</v>
      </c>
      <c r="I414" s="22"/>
      <c r="J414" s="22" t="s">
        <v>404</v>
      </c>
      <c r="K414" s="22"/>
      <c r="L414" s="22" t="s">
        <v>530</v>
      </c>
      <c r="M414" s="22"/>
      <c r="N414" s="24">
        <v>-398.77</v>
      </c>
    </row>
    <row r="415" spans="1:14" x14ac:dyDescent="0.25">
      <c r="A415" s="22"/>
      <c r="B415" s="22"/>
      <c r="C415" s="22"/>
      <c r="D415" s="22" t="s">
        <v>50</v>
      </c>
      <c r="E415" s="22"/>
      <c r="F415" s="23">
        <v>44330</v>
      </c>
      <c r="G415" s="22"/>
      <c r="H415" s="22" t="s">
        <v>295</v>
      </c>
      <c r="I415" s="22"/>
      <c r="J415" s="22" t="s">
        <v>405</v>
      </c>
      <c r="K415" s="22"/>
      <c r="L415" s="22" t="s">
        <v>530</v>
      </c>
      <c r="M415" s="22"/>
      <c r="N415" s="24">
        <v>-49.2</v>
      </c>
    </row>
    <row r="416" spans="1:14" x14ac:dyDescent="0.25">
      <c r="A416" s="22"/>
      <c r="B416" s="22"/>
      <c r="C416" s="22"/>
      <c r="D416" s="22" t="s">
        <v>50</v>
      </c>
      <c r="E416" s="22"/>
      <c r="F416" s="23">
        <v>44330</v>
      </c>
      <c r="G416" s="22"/>
      <c r="H416" s="22" t="s">
        <v>296</v>
      </c>
      <c r="I416" s="22"/>
      <c r="J416" s="22" t="s">
        <v>427</v>
      </c>
      <c r="K416" s="22"/>
      <c r="L416" s="22"/>
      <c r="M416" s="22"/>
      <c r="N416" s="24">
        <v>-1639.95</v>
      </c>
    </row>
    <row r="417" spans="1:14" x14ac:dyDescent="0.25">
      <c r="A417" s="22"/>
      <c r="B417" s="22"/>
      <c r="C417" s="22"/>
      <c r="D417" s="22" t="s">
        <v>50</v>
      </c>
      <c r="E417" s="22"/>
      <c r="F417" s="23">
        <v>44330</v>
      </c>
      <c r="G417" s="22"/>
      <c r="H417" s="22" t="s">
        <v>297</v>
      </c>
      <c r="I417" s="22"/>
      <c r="J417" s="22" t="s">
        <v>413</v>
      </c>
      <c r="K417" s="22"/>
      <c r="L417" s="22" t="s">
        <v>531</v>
      </c>
      <c r="M417" s="22"/>
      <c r="N417" s="24">
        <v>-390</v>
      </c>
    </row>
    <row r="418" spans="1:14" x14ac:dyDescent="0.25">
      <c r="A418" s="22"/>
      <c r="B418" s="22"/>
      <c r="C418" s="22"/>
      <c r="D418" s="22" t="s">
        <v>50</v>
      </c>
      <c r="E418" s="22"/>
      <c r="F418" s="23">
        <v>44330</v>
      </c>
      <c r="G418" s="22"/>
      <c r="H418" s="22" t="s">
        <v>298</v>
      </c>
      <c r="I418" s="22"/>
      <c r="J418" s="22" t="s">
        <v>463</v>
      </c>
      <c r="K418" s="22"/>
      <c r="L418" s="22" t="s">
        <v>550</v>
      </c>
      <c r="M418" s="22"/>
      <c r="N418" s="24">
        <v>0</v>
      </c>
    </row>
    <row r="419" spans="1:14" x14ac:dyDescent="0.25">
      <c r="A419" s="22"/>
      <c r="B419" s="22"/>
      <c r="C419" s="22"/>
      <c r="D419" s="22" t="s">
        <v>50</v>
      </c>
      <c r="E419" s="22"/>
      <c r="F419" s="23">
        <v>44330</v>
      </c>
      <c r="G419" s="22"/>
      <c r="H419" s="22" t="s">
        <v>299</v>
      </c>
      <c r="I419" s="22"/>
      <c r="J419" s="22" t="s">
        <v>442</v>
      </c>
      <c r="K419" s="22"/>
      <c r="L419" s="22"/>
      <c r="M419" s="22"/>
      <c r="N419" s="24">
        <v>-304.52999999999997</v>
      </c>
    </row>
    <row r="420" spans="1:14" x14ac:dyDescent="0.25">
      <c r="A420" s="22"/>
      <c r="B420" s="22"/>
      <c r="C420" s="22"/>
      <c r="D420" s="22" t="s">
        <v>50</v>
      </c>
      <c r="E420" s="22"/>
      <c r="F420" s="23">
        <v>44330</v>
      </c>
      <c r="G420" s="22"/>
      <c r="H420" s="22" t="s">
        <v>300</v>
      </c>
      <c r="I420" s="22"/>
      <c r="J420" s="22" t="s">
        <v>442</v>
      </c>
      <c r="K420" s="22"/>
      <c r="L420" s="22" t="s">
        <v>551</v>
      </c>
      <c r="M420" s="22"/>
      <c r="N420" s="24">
        <v>0</v>
      </c>
    </row>
    <row r="421" spans="1:14" x14ac:dyDescent="0.25">
      <c r="A421" s="22"/>
      <c r="B421" s="22"/>
      <c r="C421" s="22"/>
      <c r="D421" s="22" t="s">
        <v>50</v>
      </c>
      <c r="E421" s="22"/>
      <c r="F421" s="23">
        <v>44330</v>
      </c>
      <c r="G421" s="22"/>
      <c r="H421" s="22" t="s">
        <v>301</v>
      </c>
      <c r="I421" s="22"/>
      <c r="J421" s="22" t="s">
        <v>464</v>
      </c>
      <c r="K421" s="22"/>
      <c r="L421" s="22"/>
      <c r="M421" s="22"/>
      <c r="N421" s="24">
        <v>-196</v>
      </c>
    </row>
    <row r="422" spans="1:14" x14ac:dyDescent="0.25">
      <c r="A422" s="22"/>
      <c r="B422" s="22"/>
      <c r="C422" s="22"/>
      <c r="D422" s="22" t="s">
        <v>50</v>
      </c>
      <c r="E422" s="22"/>
      <c r="F422" s="23">
        <v>44330</v>
      </c>
      <c r="G422" s="22"/>
      <c r="H422" s="22" t="s">
        <v>302</v>
      </c>
      <c r="I422" s="22"/>
      <c r="J422" s="22" t="s">
        <v>465</v>
      </c>
      <c r="K422" s="22"/>
      <c r="L422" s="22" t="s">
        <v>551</v>
      </c>
      <c r="M422" s="22"/>
      <c r="N422" s="24">
        <v>0</v>
      </c>
    </row>
    <row r="423" spans="1:14" x14ac:dyDescent="0.25">
      <c r="A423" s="22"/>
      <c r="B423" s="22"/>
      <c r="C423" s="22"/>
      <c r="D423" s="22" t="s">
        <v>50</v>
      </c>
      <c r="E423" s="22"/>
      <c r="F423" s="23">
        <v>44330</v>
      </c>
      <c r="G423" s="22"/>
      <c r="H423" s="22" t="s">
        <v>303</v>
      </c>
      <c r="I423" s="22"/>
      <c r="J423" s="22" t="s">
        <v>416</v>
      </c>
      <c r="K423" s="22"/>
      <c r="L423" s="22"/>
      <c r="M423" s="22"/>
      <c r="N423" s="24">
        <v>-55.2</v>
      </c>
    </row>
    <row r="424" spans="1:14" x14ac:dyDescent="0.25">
      <c r="A424" s="22"/>
      <c r="B424" s="22"/>
      <c r="C424" s="22"/>
      <c r="D424" s="22" t="s">
        <v>50</v>
      </c>
      <c r="E424" s="22"/>
      <c r="F424" s="23">
        <v>44330</v>
      </c>
      <c r="G424" s="22"/>
      <c r="H424" s="22" t="s">
        <v>304</v>
      </c>
      <c r="I424" s="22"/>
      <c r="J424" s="22" t="s">
        <v>417</v>
      </c>
      <c r="K424" s="22"/>
      <c r="L424" s="22" t="s">
        <v>533</v>
      </c>
      <c r="M424" s="22"/>
      <c r="N424" s="24">
        <v>-135.72</v>
      </c>
    </row>
    <row r="425" spans="1:14" x14ac:dyDescent="0.25">
      <c r="A425" s="22"/>
      <c r="B425" s="22"/>
      <c r="C425" s="22"/>
      <c r="D425" s="22" t="s">
        <v>50</v>
      </c>
      <c r="E425" s="22"/>
      <c r="F425" s="23">
        <v>44330</v>
      </c>
      <c r="G425" s="22"/>
      <c r="H425" s="22" t="s">
        <v>305</v>
      </c>
      <c r="I425" s="22"/>
      <c r="J425" s="22" t="s">
        <v>423</v>
      </c>
      <c r="K425" s="22"/>
      <c r="L425" s="22" t="s">
        <v>534</v>
      </c>
      <c r="M425" s="22"/>
      <c r="N425" s="24">
        <v>-24.5</v>
      </c>
    </row>
    <row r="426" spans="1:14" x14ac:dyDescent="0.25">
      <c r="A426" s="22"/>
      <c r="B426" s="22"/>
      <c r="C426" s="22"/>
      <c r="D426" s="22" t="s">
        <v>50</v>
      </c>
      <c r="E426" s="22"/>
      <c r="F426" s="23">
        <v>44330</v>
      </c>
      <c r="G426" s="22"/>
      <c r="H426" s="22" t="s">
        <v>306</v>
      </c>
      <c r="I426" s="22"/>
      <c r="J426" s="22" t="s">
        <v>463</v>
      </c>
      <c r="K426" s="22"/>
      <c r="L426" s="22"/>
      <c r="M426" s="22"/>
      <c r="N426" s="24">
        <v>-42.34</v>
      </c>
    </row>
    <row r="427" spans="1:14" x14ac:dyDescent="0.25">
      <c r="A427" s="22"/>
      <c r="B427" s="22"/>
      <c r="C427" s="22"/>
      <c r="D427" s="22" t="s">
        <v>50</v>
      </c>
      <c r="E427" s="22"/>
      <c r="F427" s="23">
        <v>44330</v>
      </c>
      <c r="G427" s="22"/>
      <c r="H427" s="22" t="s">
        <v>307</v>
      </c>
      <c r="I427" s="22"/>
      <c r="J427" s="22" t="s">
        <v>465</v>
      </c>
      <c r="K427" s="22"/>
      <c r="L427" s="22"/>
      <c r="M427" s="22"/>
      <c r="N427" s="24">
        <v>-57405.64</v>
      </c>
    </row>
    <row r="428" spans="1:14" x14ac:dyDescent="0.25">
      <c r="A428" s="22"/>
      <c r="B428" s="22"/>
      <c r="C428" s="22"/>
      <c r="D428" s="22" t="s">
        <v>50</v>
      </c>
      <c r="E428" s="22"/>
      <c r="F428" s="23">
        <v>44335</v>
      </c>
      <c r="G428" s="22"/>
      <c r="H428" s="22" t="s">
        <v>308</v>
      </c>
      <c r="I428" s="22"/>
      <c r="J428" s="22" t="s">
        <v>406</v>
      </c>
      <c r="K428" s="22"/>
      <c r="L428" s="22"/>
      <c r="M428" s="22"/>
      <c r="N428" s="24">
        <v>-555.22</v>
      </c>
    </row>
    <row r="429" spans="1:14" x14ac:dyDescent="0.25">
      <c r="A429" s="22"/>
      <c r="B429" s="22"/>
      <c r="C429" s="22"/>
      <c r="D429" s="22" t="s">
        <v>50</v>
      </c>
      <c r="E429" s="22"/>
      <c r="F429" s="23">
        <v>44335</v>
      </c>
      <c r="G429" s="22"/>
      <c r="H429" s="22" t="s">
        <v>309</v>
      </c>
      <c r="I429" s="22"/>
      <c r="J429" s="22" t="s">
        <v>408</v>
      </c>
      <c r="K429" s="22"/>
      <c r="L429" s="22"/>
      <c r="M429" s="22"/>
      <c r="N429" s="24">
        <v>-1450</v>
      </c>
    </row>
    <row r="430" spans="1:14" x14ac:dyDescent="0.25">
      <c r="A430" s="22"/>
      <c r="B430" s="22"/>
      <c r="C430" s="22"/>
      <c r="D430" s="22" t="s">
        <v>50</v>
      </c>
      <c r="E430" s="22"/>
      <c r="F430" s="23">
        <v>44335</v>
      </c>
      <c r="G430" s="22"/>
      <c r="H430" s="22" t="s">
        <v>310</v>
      </c>
      <c r="I430" s="22"/>
      <c r="J430" s="22" t="s">
        <v>411</v>
      </c>
      <c r="K430" s="22"/>
      <c r="L430" s="22"/>
      <c r="M430" s="22"/>
      <c r="N430" s="24">
        <v>-109.06</v>
      </c>
    </row>
    <row r="431" spans="1:14" x14ac:dyDescent="0.25">
      <c r="A431" s="22"/>
      <c r="B431" s="22"/>
      <c r="C431" s="22"/>
      <c r="D431" s="22" t="s">
        <v>50</v>
      </c>
      <c r="E431" s="22"/>
      <c r="F431" s="23">
        <v>44335</v>
      </c>
      <c r="G431" s="22"/>
      <c r="H431" s="22" t="s">
        <v>311</v>
      </c>
      <c r="I431" s="22"/>
      <c r="J431" s="22" t="s">
        <v>466</v>
      </c>
      <c r="K431" s="22"/>
      <c r="L431" s="22"/>
      <c r="M431" s="22"/>
      <c r="N431" s="24">
        <v>-4613.1099999999997</v>
      </c>
    </row>
    <row r="432" spans="1:14" x14ac:dyDescent="0.25">
      <c r="A432" s="22"/>
      <c r="B432" s="22"/>
      <c r="C432" s="22"/>
      <c r="D432" s="22" t="s">
        <v>50</v>
      </c>
      <c r="E432" s="22"/>
      <c r="F432" s="23">
        <v>44335</v>
      </c>
      <c r="G432" s="22"/>
      <c r="H432" s="22" t="s">
        <v>312</v>
      </c>
      <c r="I432" s="22"/>
      <c r="J432" s="22" t="s">
        <v>467</v>
      </c>
      <c r="K432" s="22"/>
      <c r="L432" s="22"/>
      <c r="M432" s="22"/>
      <c r="N432" s="24">
        <v>-1075.29</v>
      </c>
    </row>
    <row r="433" spans="1:14" x14ac:dyDescent="0.25">
      <c r="A433" s="22"/>
      <c r="B433" s="22"/>
      <c r="C433" s="22"/>
      <c r="D433" s="22" t="s">
        <v>50</v>
      </c>
      <c r="E433" s="22"/>
      <c r="F433" s="23">
        <v>44335</v>
      </c>
      <c r="G433" s="22"/>
      <c r="H433" s="22" t="s">
        <v>313</v>
      </c>
      <c r="I433" s="22"/>
      <c r="J433" s="22" t="s">
        <v>442</v>
      </c>
      <c r="K433" s="22"/>
      <c r="L433" s="22"/>
      <c r="M433" s="22"/>
      <c r="N433" s="24">
        <v>-37.950000000000003</v>
      </c>
    </row>
    <row r="434" spans="1:14" x14ac:dyDescent="0.25">
      <c r="A434" s="22"/>
      <c r="B434" s="22"/>
      <c r="C434" s="22"/>
      <c r="D434" s="22" t="s">
        <v>50</v>
      </c>
      <c r="E434" s="22"/>
      <c r="F434" s="23">
        <v>44335</v>
      </c>
      <c r="G434" s="22"/>
      <c r="H434" s="22" t="s">
        <v>314</v>
      </c>
      <c r="I434" s="22"/>
      <c r="J434" s="22" t="s">
        <v>445</v>
      </c>
      <c r="K434" s="22"/>
      <c r="L434" s="22" t="s">
        <v>548</v>
      </c>
      <c r="M434" s="22"/>
      <c r="N434" s="24">
        <v>-63</v>
      </c>
    </row>
    <row r="435" spans="1:14" x14ac:dyDescent="0.25">
      <c r="A435" s="22"/>
      <c r="B435" s="22"/>
      <c r="C435" s="22"/>
      <c r="D435" s="22" t="s">
        <v>50</v>
      </c>
      <c r="E435" s="22"/>
      <c r="F435" s="23">
        <v>44335</v>
      </c>
      <c r="G435" s="22"/>
      <c r="H435" s="22" t="s">
        <v>315</v>
      </c>
      <c r="I435" s="22"/>
      <c r="J435" s="22" t="s">
        <v>418</v>
      </c>
      <c r="K435" s="22"/>
      <c r="L435" s="22"/>
      <c r="M435" s="22"/>
      <c r="N435" s="24">
        <v>-43.83</v>
      </c>
    </row>
    <row r="436" spans="1:14" x14ac:dyDescent="0.25">
      <c r="A436" s="22"/>
      <c r="B436" s="22"/>
      <c r="C436" s="22"/>
      <c r="D436" s="22" t="s">
        <v>50</v>
      </c>
      <c r="E436" s="22"/>
      <c r="F436" s="23">
        <v>44335</v>
      </c>
      <c r="G436" s="22"/>
      <c r="H436" s="22" t="s">
        <v>316</v>
      </c>
      <c r="I436" s="22"/>
      <c r="J436" s="22" t="s">
        <v>419</v>
      </c>
      <c r="K436" s="22"/>
      <c r="L436" s="22"/>
      <c r="M436" s="22"/>
      <c r="N436" s="24">
        <v>-125.25</v>
      </c>
    </row>
    <row r="437" spans="1:14" x14ac:dyDescent="0.25">
      <c r="A437" s="22"/>
      <c r="B437" s="22"/>
      <c r="C437" s="22"/>
      <c r="D437" s="22" t="s">
        <v>50</v>
      </c>
      <c r="E437" s="22"/>
      <c r="F437" s="23">
        <v>44335</v>
      </c>
      <c r="G437" s="22"/>
      <c r="H437" s="22" t="s">
        <v>317</v>
      </c>
      <c r="I437" s="22"/>
      <c r="J437" s="22" t="s">
        <v>468</v>
      </c>
      <c r="K437" s="22"/>
      <c r="L437" s="22"/>
      <c r="M437" s="22"/>
      <c r="N437" s="24">
        <v>-62.62</v>
      </c>
    </row>
    <row r="438" spans="1:14" x14ac:dyDescent="0.25">
      <c r="A438" s="22"/>
      <c r="B438" s="22"/>
      <c r="C438" s="22"/>
      <c r="D438" s="22" t="s">
        <v>50</v>
      </c>
      <c r="E438" s="22"/>
      <c r="F438" s="23">
        <v>44335</v>
      </c>
      <c r="G438" s="22"/>
      <c r="H438" s="22" t="s">
        <v>318</v>
      </c>
      <c r="I438" s="22"/>
      <c r="J438" s="22" t="s">
        <v>420</v>
      </c>
      <c r="K438" s="22"/>
      <c r="L438" s="22"/>
      <c r="M438" s="22"/>
      <c r="N438" s="24">
        <v>-107.92</v>
      </c>
    </row>
    <row r="439" spans="1:14" x14ac:dyDescent="0.25">
      <c r="A439" s="22"/>
      <c r="B439" s="22"/>
      <c r="C439" s="22"/>
      <c r="D439" s="22" t="s">
        <v>50</v>
      </c>
      <c r="E439" s="22"/>
      <c r="F439" s="23">
        <v>44335</v>
      </c>
      <c r="G439" s="22"/>
      <c r="H439" s="22" t="s">
        <v>319</v>
      </c>
      <c r="I439" s="22"/>
      <c r="J439" s="22" t="s">
        <v>469</v>
      </c>
      <c r="K439" s="22"/>
      <c r="L439" s="22"/>
      <c r="M439" s="22"/>
      <c r="N439" s="24">
        <v>-60.27</v>
      </c>
    </row>
    <row r="440" spans="1:14" x14ac:dyDescent="0.25">
      <c r="A440" s="22"/>
      <c r="B440" s="22"/>
      <c r="C440" s="22"/>
      <c r="D440" s="22" t="s">
        <v>50</v>
      </c>
      <c r="E440" s="22"/>
      <c r="F440" s="23">
        <v>44335</v>
      </c>
      <c r="G440" s="22"/>
      <c r="H440" s="22" t="s">
        <v>320</v>
      </c>
      <c r="I440" s="22"/>
      <c r="J440" s="22" t="s">
        <v>412</v>
      </c>
      <c r="K440" s="22"/>
      <c r="L440" s="22" t="s">
        <v>552</v>
      </c>
      <c r="M440" s="22"/>
      <c r="N440" s="24">
        <v>0</v>
      </c>
    </row>
    <row r="441" spans="1:14" x14ac:dyDescent="0.25">
      <c r="A441" s="22"/>
      <c r="B441" s="22"/>
      <c r="C441" s="22"/>
      <c r="D441" s="22" t="s">
        <v>50</v>
      </c>
      <c r="E441" s="22"/>
      <c r="F441" s="23">
        <v>44335</v>
      </c>
      <c r="G441" s="22"/>
      <c r="H441" s="22" t="s">
        <v>321</v>
      </c>
      <c r="I441" s="22"/>
      <c r="J441" s="22" t="s">
        <v>470</v>
      </c>
      <c r="K441" s="22"/>
      <c r="L441" s="22"/>
      <c r="M441" s="22"/>
      <c r="N441" s="24">
        <v>-43.83</v>
      </c>
    </row>
    <row r="442" spans="1:14" x14ac:dyDescent="0.25">
      <c r="A442" s="22"/>
      <c r="B442" s="22"/>
      <c r="C442" s="22"/>
      <c r="D442" s="22" t="s">
        <v>50</v>
      </c>
      <c r="E442" s="22"/>
      <c r="F442" s="23">
        <v>44335</v>
      </c>
      <c r="G442" s="22"/>
      <c r="H442" s="22" t="s">
        <v>322</v>
      </c>
      <c r="I442" s="22"/>
      <c r="J442" s="22" t="s">
        <v>452</v>
      </c>
      <c r="K442" s="22"/>
      <c r="L442" s="22"/>
      <c r="M442" s="22"/>
      <c r="N442" s="24">
        <v>-187.87</v>
      </c>
    </row>
    <row r="443" spans="1:14" x14ac:dyDescent="0.25">
      <c r="A443" s="22"/>
      <c r="B443" s="22"/>
      <c r="C443" s="22"/>
      <c r="D443" s="22" t="s">
        <v>50</v>
      </c>
      <c r="E443" s="22"/>
      <c r="F443" s="23">
        <v>44335</v>
      </c>
      <c r="G443" s="22"/>
      <c r="H443" s="22" t="s">
        <v>323</v>
      </c>
      <c r="I443" s="22"/>
      <c r="J443" s="22" t="s">
        <v>471</v>
      </c>
      <c r="K443" s="22"/>
      <c r="L443" s="22"/>
      <c r="M443" s="22"/>
      <c r="N443" s="24">
        <v>-122.9</v>
      </c>
    </row>
    <row r="444" spans="1:14" x14ac:dyDescent="0.25">
      <c r="A444" s="22"/>
      <c r="B444" s="22"/>
      <c r="C444" s="22"/>
      <c r="D444" s="22" t="s">
        <v>50</v>
      </c>
      <c r="E444" s="22"/>
      <c r="F444" s="23">
        <v>44335</v>
      </c>
      <c r="G444" s="22"/>
      <c r="H444" s="22" t="s">
        <v>324</v>
      </c>
      <c r="I444" s="22"/>
      <c r="J444" s="22" t="s">
        <v>472</v>
      </c>
      <c r="K444" s="22"/>
      <c r="L444" s="22"/>
      <c r="M444" s="22"/>
      <c r="N444" s="24">
        <v>-116.63</v>
      </c>
    </row>
    <row r="445" spans="1:14" x14ac:dyDescent="0.25">
      <c r="A445" s="22"/>
      <c r="B445" s="22"/>
      <c r="C445" s="22"/>
      <c r="D445" s="22" t="s">
        <v>50</v>
      </c>
      <c r="E445" s="22"/>
      <c r="F445" s="23">
        <v>44335</v>
      </c>
      <c r="G445" s="22"/>
      <c r="H445" s="22" t="s">
        <v>325</v>
      </c>
      <c r="I445" s="22"/>
      <c r="J445" s="22" t="s">
        <v>412</v>
      </c>
      <c r="K445" s="22"/>
      <c r="L445" s="22"/>
      <c r="M445" s="22"/>
      <c r="N445" s="24">
        <v>-171.43</v>
      </c>
    </row>
    <row r="446" spans="1:14" x14ac:dyDescent="0.25">
      <c r="A446" s="22"/>
      <c r="B446" s="22"/>
      <c r="C446" s="22"/>
      <c r="D446" s="22" t="s">
        <v>50</v>
      </c>
      <c r="E446" s="22"/>
      <c r="F446" s="23">
        <v>44342</v>
      </c>
      <c r="G446" s="22"/>
      <c r="H446" s="22" t="s">
        <v>326</v>
      </c>
      <c r="I446" s="22"/>
      <c r="J446" s="22" t="s">
        <v>431</v>
      </c>
      <c r="K446" s="22"/>
      <c r="L446" s="22"/>
      <c r="M446" s="22"/>
      <c r="N446" s="24">
        <v>-487.48</v>
      </c>
    </row>
    <row r="447" spans="1:14" x14ac:dyDescent="0.25">
      <c r="A447" s="22"/>
      <c r="B447" s="22"/>
      <c r="C447" s="22"/>
      <c r="D447" s="22" t="s">
        <v>50</v>
      </c>
      <c r="E447" s="22"/>
      <c r="F447" s="23">
        <v>44342</v>
      </c>
      <c r="G447" s="22"/>
      <c r="H447" s="22" t="s">
        <v>327</v>
      </c>
      <c r="I447" s="22"/>
      <c r="J447" s="22" t="s">
        <v>457</v>
      </c>
      <c r="K447" s="22"/>
      <c r="L447" s="22"/>
      <c r="M447" s="22"/>
      <c r="N447" s="24">
        <v>-155.19999999999999</v>
      </c>
    </row>
    <row r="448" spans="1:14" x14ac:dyDescent="0.25">
      <c r="A448" s="22"/>
      <c r="B448" s="22"/>
      <c r="C448" s="22"/>
      <c r="D448" s="22" t="s">
        <v>50</v>
      </c>
      <c r="E448" s="22"/>
      <c r="F448" s="23">
        <v>44342</v>
      </c>
      <c r="G448" s="22"/>
      <c r="H448" s="22" t="s">
        <v>328</v>
      </c>
      <c r="I448" s="22"/>
      <c r="J448" s="22" t="s">
        <v>429</v>
      </c>
      <c r="K448" s="22"/>
      <c r="L448" s="22"/>
      <c r="M448" s="22"/>
      <c r="N448" s="24">
        <v>-137.5</v>
      </c>
    </row>
    <row r="449" spans="1:14" x14ac:dyDescent="0.25">
      <c r="A449" s="22"/>
      <c r="B449" s="22"/>
      <c r="C449" s="22"/>
      <c r="D449" s="22" t="s">
        <v>50</v>
      </c>
      <c r="E449" s="22"/>
      <c r="F449" s="23">
        <v>44342</v>
      </c>
      <c r="G449" s="22"/>
      <c r="H449" s="22" t="s">
        <v>329</v>
      </c>
      <c r="I449" s="22"/>
      <c r="J449" s="22" t="s">
        <v>442</v>
      </c>
      <c r="K449" s="22"/>
      <c r="L449" s="22"/>
      <c r="M449" s="22"/>
      <c r="N449" s="24">
        <v>-402.17</v>
      </c>
    </row>
    <row r="450" spans="1:14" x14ac:dyDescent="0.25">
      <c r="A450" s="22"/>
      <c r="B450" s="22"/>
      <c r="C450" s="22"/>
      <c r="D450" s="22" t="s">
        <v>50</v>
      </c>
      <c r="E450" s="22"/>
      <c r="F450" s="23">
        <v>44342</v>
      </c>
      <c r="G450" s="22"/>
      <c r="H450" s="22" t="s">
        <v>330</v>
      </c>
      <c r="I450" s="22"/>
      <c r="J450" s="22" t="s">
        <v>414</v>
      </c>
      <c r="K450" s="22"/>
      <c r="L450" s="22"/>
      <c r="M450" s="22"/>
      <c r="N450" s="24">
        <v>-263.52</v>
      </c>
    </row>
    <row r="451" spans="1:14" x14ac:dyDescent="0.25">
      <c r="A451" s="22"/>
      <c r="B451" s="22"/>
      <c r="C451" s="22"/>
      <c r="D451" s="22" t="s">
        <v>52</v>
      </c>
      <c r="E451" s="22"/>
      <c r="F451" s="23">
        <v>44344</v>
      </c>
      <c r="G451" s="22"/>
      <c r="H451" s="22" t="s">
        <v>331</v>
      </c>
      <c r="I451" s="22"/>
      <c r="J451" s="22" t="s">
        <v>435</v>
      </c>
      <c r="K451" s="22"/>
      <c r="L451" s="22"/>
      <c r="M451" s="22"/>
      <c r="N451" s="24">
        <v>-1529.95</v>
      </c>
    </row>
    <row r="452" spans="1:14" x14ac:dyDescent="0.25">
      <c r="A452" s="22"/>
      <c r="B452" s="22"/>
      <c r="C452" s="22"/>
      <c r="D452" s="22" t="s">
        <v>49</v>
      </c>
      <c r="E452" s="22"/>
      <c r="F452" s="23">
        <v>44348</v>
      </c>
      <c r="G452" s="22"/>
      <c r="H452" s="22" t="s">
        <v>332</v>
      </c>
      <c r="I452" s="22"/>
      <c r="J452" s="22" t="s">
        <v>446</v>
      </c>
      <c r="K452" s="22"/>
      <c r="L452" s="22" t="s">
        <v>546</v>
      </c>
      <c r="M452" s="22"/>
      <c r="N452" s="24">
        <v>-382.49</v>
      </c>
    </row>
    <row r="453" spans="1:14" x14ac:dyDescent="0.25">
      <c r="A453" s="22"/>
      <c r="B453" s="22"/>
      <c r="C453" s="22"/>
      <c r="D453" s="22" t="s">
        <v>50</v>
      </c>
      <c r="E453" s="22"/>
      <c r="F453" s="23">
        <v>44351</v>
      </c>
      <c r="G453" s="22"/>
      <c r="H453" s="22" t="s">
        <v>333</v>
      </c>
      <c r="I453" s="22"/>
      <c r="J453" s="22" t="s">
        <v>404</v>
      </c>
      <c r="K453" s="22"/>
      <c r="L453" s="22" t="s">
        <v>530</v>
      </c>
      <c r="M453" s="22"/>
      <c r="N453" s="24">
        <v>-531.49</v>
      </c>
    </row>
    <row r="454" spans="1:14" x14ac:dyDescent="0.25">
      <c r="A454" s="22"/>
      <c r="B454" s="22"/>
      <c r="C454" s="22"/>
      <c r="D454" s="22" t="s">
        <v>50</v>
      </c>
      <c r="E454" s="22"/>
      <c r="F454" s="23">
        <v>44351</v>
      </c>
      <c r="G454" s="22"/>
      <c r="H454" s="22" t="s">
        <v>334</v>
      </c>
      <c r="I454" s="22"/>
      <c r="J454" s="22" t="s">
        <v>439</v>
      </c>
      <c r="K454" s="22"/>
      <c r="L454" s="22"/>
      <c r="M454" s="22"/>
      <c r="N454" s="24">
        <v>-68.8</v>
      </c>
    </row>
    <row r="455" spans="1:14" x14ac:dyDescent="0.25">
      <c r="A455" s="22"/>
      <c r="B455" s="22"/>
      <c r="C455" s="22"/>
      <c r="D455" s="22" t="s">
        <v>50</v>
      </c>
      <c r="E455" s="22"/>
      <c r="F455" s="23">
        <v>44351</v>
      </c>
      <c r="G455" s="22"/>
      <c r="H455" s="22" t="s">
        <v>335</v>
      </c>
      <c r="I455" s="22"/>
      <c r="J455" s="22" t="s">
        <v>473</v>
      </c>
      <c r="K455" s="22"/>
      <c r="L455" s="22"/>
      <c r="M455" s="22"/>
      <c r="N455" s="24">
        <v>-175</v>
      </c>
    </row>
    <row r="456" spans="1:14" x14ac:dyDescent="0.25">
      <c r="A456" s="22"/>
      <c r="B456" s="22"/>
      <c r="C456" s="22"/>
      <c r="D456" s="22" t="s">
        <v>50</v>
      </c>
      <c r="E456" s="22"/>
      <c r="F456" s="23">
        <v>44351</v>
      </c>
      <c r="G456" s="22"/>
      <c r="H456" s="22" t="s">
        <v>336</v>
      </c>
      <c r="I456" s="22"/>
      <c r="J456" s="22" t="s">
        <v>413</v>
      </c>
      <c r="K456" s="22"/>
      <c r="L456" s="22" t="s">
        <v>531</v>
      </c>
      <c r="M456" s="22"/>
      <c r="N456" s="24">
        <v>-423.5</v>
      </c>
    </row>
    <row r="457" spans="1:14" x14ac:dyDescent="0.25">
      <c r="A457" s="22"/>
      <c r="B457" s="22"/>
      <c r="C457" s="22"/>
      <c r="D457" s="22" t="s">
        <v>50</v>
      </c>
      <c r="E457" s="22"/>
      <c r="F457" s="23">
        <v>44351</v>
      </c>
      <c r="G457" s="22"/>
      <c r="H457" s="22" t="s">
        <v>337</v>
      </c>
      <c r="I457" s="22"/>
      <c r="J457" s="22" t="s">
        <v>397</v>
      </c>
      <c r="K457" s="22"/>
      <c r="L457" s="22" t="s">
        <v>553</v>
      </c>
      <c r="M457" s="22"/>
      <c r="N457" s="24">
        <v>-516.5</v>
      </c>
    </row>
    <row r="458" spans="1:14" x14ac:dyDescent="0.25">
      <c r="A458" s="22"/>
      <c r="B458" s="22"/>
      <c r="C458" s="22"/>
      <c r="D458" s="22" t="s">
        <v>50</v>
      </c>
      <c r="E458" s="22"/>
      <c r="F458" s="23">
        <v>44351</v>
      </c>
      <c r="G458" s="22"/>
      <c r="H458" s="22" t="s">
        <v>338</v>
      </c>
      <c r="I458" s="22"/>
      <c r="J458" s="22" t="s">
        <v>464</v>
      </c>
      <c r="K458" s="22"/>
      <c r="L458" s="22"/>
      <c r="M458" s="22"/>
      <c r="N458" s="24">
        <v>-319</v>
      </c>
    </row>
    <row r="459" spans="1:14" x14ac:dyDescent="0.25">
      <c r="A459" s="22"/>
      <c r="B459" s="22"/>
      <c r="C459" s="22"/>
      <c r="D459" s="22" t="s">
        <v>50</v>
      </c>
      <c r="E459" s="22"/>
      <c r="F459" s="23">
        <v>44357</v>
      </c>
      <c r="G459" s="22"/>
      <c r="H459" s="22" t="s">
        <v>339</v>
      </c>
      <c r="I459" s="22"/>
      <c r="J459" s="22" t="s">
        <v>405</v>
      </c>
      <c r="K459" s="22"/>
      <c r="L459" s="22" t="s">
        <v>530</v>
      </c>
      <c r="M459" s="22"/>
      <c r="N459" s="24">
        <v>-587.97</v>
      </c>
    </row>
    <row r="460" spans="1:14" x14ac:dyDescent="0.25">
      <c r="A460" s="22"/>
      <c r="B460" s="22"/>
      <c r="C460" s="22"/>
      <c r="D460" s="22" t="s">
        <v>50</v>
      </c>
      <c r="E460" s="22"/>
      <c r="F460" s="23">
        <v>44357</v>
      </c>
      <c r="G460" s="22"/>
      <c r="H460" s="22" t="s">
        <v>340</v>
      </c>
      <c r="I460" s="22"/>
      <c r="J460" s="22" t="s">
        <v>437</v>
      </c>
      <c r="K460" s="22"/>
      <c r="L460" s="22"/>
      <c r="M460" s="22"/>
      <c r="N460" s="24">
        <v>-768.36</v>
      </c>
    </row>
    <row r="461" spans="1:14" x14ac:dyDescent="0.25">
      <c r="A461" s="22"/>
      <c r="B461" s="22"/>
      <c r="C461" s="22"/>
      <c r="D461" s="22" t="s">
        <v>50</v>
      </c>
      <c r="E461" s="22"/>
      <c r="F461" s="23">
        <v>44357</v>
      </c>
      <c r="G461" s="22"/>
      <c r="H461" s="22" t="s">
        <v>341</v>
      </c>
      <c r="I461" s="22"/>
      <c r="J461" s="22" t="s">
        <v>439</v>
      </c>
      <c r="K461" s="22"/>
      <c r="L461" s="22"/>
      <c r="M461" s="22"/>
      <c r="N461" s="24">
        <v>-55.5</v>
      </c>
    </row>
    <row r="462" spans="1:14" x14ac:dyDescent="0.25">
      <c r="A462" s="22"/>
      <c r="B462" s="22"/>
      <c r="C462" s="22"/>
      <c r="D462" s="22" t="s">
        <v>50</v>
      </c>
      <c r="E462" s="22"/>
      <c r="F462" s="23">
        <v>44357</v>
      </c>
      <c r="G462" s="22"/>
      <c r="H462" s="22" t="s">
        <v>342</v>
      </c>
      <c r="I462" s="22"/>
      <c r="J462" s="22" t="s">
        <v>411</v>
      </c>
      <c r="K462" s="22"/>
      <c r="L462" s="22"/>
      <c r="M462" s="22"/>
      <c r="N462" s="24">
        <v>-112.7</v>
      </c>
    </row>
    <row r="463" spans="1:14" x14ac:dyDescent="0.25">
      <c r="A463" s="22"/>
      <c r="B463" s="22"/>
      <c r="C463" s="22"/>
      <c r="D463" s="22" t="s">
        <v>50</v>
      </c>
      <c r="E463" s="22"/>
      <c r="F463" s="23">
        <v>44357</v>
      </c>
      <c r="G463" s="22"/>
      <c r="H463" s="22" t="s">
        <v>343</v>
      </c>
      <c r="I463" s="22"/>
      <c r="J463" s="22" t="s">
        <v>474</v>
      </c>
      <c r="K463" s="22"/>
      <c r="L463" s="22"/>
      <c r="M463" s="22"/>
      <c r="N463" s="24">
        <v>-14.33</v>
      </c>
    </row>
    <row r="464" spans="1:14" x14ac:dyDescent="0.25">
      <c r="A464" s="22"/>
      <c r="B464" s="22"/>
      <c r="C464" s="22"/>
      <c r="D464" s="22" t="s">
        <v>50</v>
      </c>
      <c r="E464" s="22"/>
      <c r="F464" s="23">
        <v>44357</v>
      </c>
      <c r="G464" s="22"/>
      <c r="H464" s="22" t="s">
        <v>344</v>
      </c>
      <c r="I464" s="22"/>
      <c r="J464" s="22" t="s">
        <v>417</v>
      </c>
      <c r="K464" s="22"/>
      <c r="L464" s="22" t="s">
        <v>533</v>
      </c>
      <c r="M464" s="22"/>
      <c r="N464" s="24">
        <v>-116.65</v>
      </c>
    </row>
    <row r="465" spans="1:14" x14ac:dyDescent="0.25">
      <c r="A465" s="22"/>
      <c r="B465" s="22"/>
      <c r="C465" s="22"/>
      <c r="D465" s="22" t="s">
        <v>50</v>
      </c>
      <c r="E465" s="22"/>
      <c r="F465" s="23">
        <v>44357</v>
      </c>
      <c r="G465" s="22"/>
      <c r="H465" s="22" t="s">
        <v>345</v>
      </c>
      <c r="I465" s="22"/>
      <c r="J465" s="22" t="s">
        <v>423</v>
      </c>
      <c r="K465" s="22"/>
      <c r="L465" s="22" t="s">
        <v>534</v>
      </c>
      <c r="M465" s="22"/>
      <c r="N465" s="24">
        <v>-82.75</v>
      </c>
    </row>
    <row r="466" spans="1:14" x14ac:dyDescent="0.25">
      <c r="A466" s="22"/>
      <c r="B466" s="22"/>
      <c r="C466" s="22"/>
      <c r="D466" s="22" t="s">
        <v>50</v>
      </c>
      <c r="E466" s="22"/>
      <c r="F466" s="23">
        <v>44364</v>
      </c>
      <c r="G466" s="22"/>
      <c r="H466" s="22" t="s">
        <v>346</v>
      </c>
      <c r="I466" s="22"/>
      <c r="J466" s="22" t="s">
        <v>406</v>
      </c>
      <c r="K466" s="22"/>
      <c r="L466" s="22"/>
      <c r="M466" s="22"/>
      <c r="N466" s="24">
        <v>-555.22</v>
      </c>
    </row>
    <row r="467" spans="1:14" x14ac:dyDescent="0.25">
      <c r="A467" s="22"/>
      <c r="B467" s="22"/>
      <c r="C467" s="22"/>
      <c r="D467" s="22" t="s">
        <v>50</v>
      </c>
      <c r="E467" s="22"/>
      <c r="F467" s="23">
        <v>44364</v>
      </c>
      <c r="G467" s="22"/>
      <c r="H467" s="22" t="s">
        <v>347</v>
      </c>
      <c r="I467" s="22"/>
      <c r="J467" s="22" t="s">
        <v>427</v>
      </c>
      <c r="K467" s="22"/>
      <c r="L467" s="22"/>
      <c r="M467" s="22"/>
      <c r="N467" s="24">
        <v>-7036.92</v>
      </c>
    </row>
    <row r="468" spans="1:14" x14ac:dyDescent="0.25">
      <c r="A468" s="22"/>
      <c r="B468" s="22"/>
      <c r="C468" s="22"/>
      <c r="D468" s="22" t="s">
        <v>51</v>
      </c>
      <c r="E468" s="22"/>
      <c r="F468" s="23">
        <v>44375</v>
      </c>
      <c r="G468" s="22"/>
      <c r="H468" s="22" t="s">
        <v>348</v>
      </c>
      <c r="I468" s="22"/>
      <c r="J468" s="22" t="s">
        <v>475</v>
      </c>
      <c r="K468" s="22"/>
      <c r="L468" s="22" t="s">
        <v>554</v>
      </c>
      <c r="M468" s="22"/>
      <c r="N468" s="24">
        <v>0</v>
      </c>
    </row>
    <row r="469" spans="1:14" x14ac:dyDescent="0.25">
      <c r="A469" s="22"/>
      <c r="B469" s="22"/>
      <c r="C469" s="22"/>
      <c r="D469" s="22" t="s">
        <v>50</v>
      </c>
      <c r="E469" s="22"/>
      <c r="F469" s="23">
        <v>44375</v>
      </c>
      <c r="G469" s="22"/>
      <c r="H469" s="22" t="s">
        <v>349</v>
      </c>
      <c r="I469" s="22"/>
      <c r="J469" s="22" t="s">
        <v>431</v>
      </c>
      <c r="K469" s="22"/>
      <c r="L469" s="22"/>
      <c r="M469" s="22"/>
      <c r="N469" s="24">
        <v>-487.48</v>
      </c>
    </row>
    <row r="470" spans="1:14" x14ac:dyDescent="0.25">
      <c r="A470" s="22"/>
      <c r="B470" s="22"/>
      <c r="C470" s="22"/>
      <c r="D470" s="22" t="s">
        <v>50</v>
      </c>
      <c r="E470" s="22"/>
      <c r="F470" s="23">
        <v>44375</v>
      </c>
      <c r="G470" s="22"/>
      <c r="H470" s="22" t="s">
        <v>350</v>
      </c>
      <c r="I470" s="22"/>
      <c r="J470" s="22" t="s">
        <v>439</v>
      </c>
      <c r="K470" s="22"/>
      <c r="L470" s="22"/>
      <c r="M470" s="22"/>
      <c r="N470" s="24">
        <v>-555.29</v>
      </c>
    </row>
    <row r="471" spans="1:14" x14ac:dyDescent="0.25">
      <c r="A471" s="22"/>
      <c r="B471" s="22"/>
      <c r="C471" s="22"/>
      <c r="D471" s="22" t="s">
        <v>50</v>
      </c>
      <c r="E471" s="22"/>
      <c r="F471" s="23">
        <v>44375</v>
      </c>
      <c r="G471" s="22"/>
      <c r="H471" s="22" t="s">
        <v>351</v>
      </c>
      <c r="I471" s="22"/>
      <c r="J471" s="22" t="s">
        <v>408</v>
      </c>
      <c r="K471" s="22"/>
      <c r="L471" s="22"/>
      <c r="M471" s="22"/>
      <c r="N471" s="24">
        <v>-1450</v>
      </c>
    </row>
    <row r="472" spans="1:14" x14ac:dyDescent="0.25">
      <c r="A472" s="22"/>
      <c r="B472" s="22"/>
      <c r="C472" s="22"/>
      <c r="D472" s="22" t="s">
        <v>50</v>
      </c>
      <c r="E472" s="22"/>
      <c r="F472" s="23">
        <v>44375</v>
      </c>
      <c r="G472" s="22"/>
      <c r="H472" s="22" t="s">
        <v>352</v>
      </c>
      <c r="I472" s="22"/>
      <c r="J472" s="22" t="s">
        <v>442</v>
      </c>
      <c r="K472" s="22"/>
      <c r="L472" s="22" t="s">
        <v>545</v>
      </c>
      <c r="M472" s="22"/>
      <c r="N472" s="24">
        <v>0</v>
      </c>
    </row>
    <row r="473" spans="1:14" x14ac:dyDescent="0.25">
      <c r="A473" s="22"/>
      <c r="B473" s="22"/>
      <c r="C473" s="22"/>
      <c r="D473" s="22" t="s">
        <v>50</v>
      </c>
      <c r="E473" s="22"/>
      <c r="F473" s="23">
        <v>44375</v>
      </c>
      <c r="G473" s="22"/>
      <c r="H473" s="22" t="s">
        <v>353</v>
      </c>
      <c r="I473" s="22"/>
      <c r="J473" s="22" t="s">
        <v>453</v>
      </c>
      <c r="K473" s="22"/>
      <c r="L473" s="22" t="s">
        <v>545</v>
      </c>
      <c r="M473" s="22"/>
      <c r="N473" s="24">
        <v>0</v>
      </c>
    </row>
    <row r="474" spans="1:14" x14ac:dyDescent="0.25">
      <c r="A474" s="22"/>
      <c r="B474" s="22"/>
      <c r="C474" s="22"/>
      <c r="D474" s="22" t="s">
        <v>50</v>
      </c>
      <c r="E474" s="22"/>
      <c r="F474" s="23">
        <v>44375</v>
      </c>
      <c r="G474" s="22"/>
      <c r="H474" s="22" t="s">
        <v>354</v>
      </c>
      <c r="I474" s="22"/>
      <c r="J474" s="22" t="s">
        <v>397</v>
      </c>
      <c r="K474" s="22"/>
      <c r="L474" s="22" t="s">
        <v>555</v>
      </c>
      <c r="M474" s="22"/>
      <c r="N474" s="24">
        <v>-148.25</v>
      </c>
    </row>
    <row r="475" spans="1:14" x14ac:dyDescent="0.25">
      <c r="A475" s="22"/>
      <c r="B475" s="22"/>
      <c r="C475" s="22"/>
      <c r="D475" s="22" t="s">
        <v>50</v>
      </c>
      <c r="E475" s="22"/>
      <c r="F475" s="23">
        <v>44375</v>
      </c>
      <c r="G475" s="22"/>
      <c r="H475" s="22" t="s">
        <v>355</v>
      </c>
      <c r="I475" s="22"/>
      <c r="J475" s="22" t="s">
        <v>453</v>
      </c>
      <c r="K475" s="22"/>
      <c r="L475" s="22"/>
      <c r="M475" s="22"/>
      <c r="N475" s="24">
        <v>-257.95</v>
      </c>
    </row>
    <row r="476" spans="1:14" x14ac:dyDescent="0.25">
      <c r="A476" s="22"/>
      <c r="B476" s="22"/>
      <c r="C476" s="22"/>
      <c r="D476" s="22" t="s">
        <v>52</v>
      </c>
      <c r="E476" s="22"/>
      <c r="F476" s="23">
        <v>44377</v>
      </c>
      <c r="G476" s="22"/>
      <c r="H476" s="22" t="s">
        <v>356</v>
      </c>
      <c r="I476" s="22"/>
      <c r="J476" s="22" t="s">
        <v>435</v>
      </c>
      <c r="K476" s="22"/>
      <c r="L476" s="22"/>
      <c r="M476" s="22"/>
      <c r="N476" s="24">
        <v>-1696.92</v>
      </c>
    </row>
    <row r="477" spans="1:14" x14ac:dyDescent="0.25">
      <c r="A477" s="22"/>
      <c r="B477" s="22"/>
      <c r="C477" s="22"/>
      <c r="D477" s="22" t="s">
        <v>49</v>
      </c>
      <c r="E477" s="22"/>
      <c r="F477" s="23">
        <v>44378</v>
      </c>
      <c r="G477" s="22"/>
      <c r="H477" s="22" t="s">
        <v>357</v>
      </c>
      <c r="I477" s="22"/>
      <c r="J477" s="22" t="s">
        <v>446</v>
      </c>
      <c r="K477" s="22"/>
      <c r="L477" s="22" t="s">
        <v>546</v>
      </c>
      <c r="M477" s="22"/>
      <c r="N477" s="24">
        <v>-424.23</v>
      </c>
    </row>
    <row r="478" spans="1:14" x14ac:dyDescent="0.25">
      <c r="A478" s="22"/>
      <c r="B478" s="22"/>
      <c r="C478" s="22"/>
      <c r="D478" s="22" t="s">
        <v>50</v>
      </c>
      <c r="E478" s="22"/>
      <c r="F478" s="23">
        <v>44384</v>
      </c>
      <c r="G478" s="22"/>
      <c r="H478" s="22" t="s">
        <v>358</v>
      </c>
      <c r="I478" s="22"/>
      <c r="J478" s="22" t="s">
        <v>404</v>
      </c>
      <c r="K478" s="22"/>
      <c r="L478" s="22" t="s">
        <v>530</v>
      </c>
      <c r="M478" s="22"/>
      <c r="N478" s="24">
        <v>-165.72</v>
      </c>
    </row>
    <row r="479" spans="1:14" x14ac:dyDescent="0.25">
      <c r="A479" s="22"/>
      <c r="B479" s="22"/>
      <c r="C479" s="22"/>
      <c r="D479" s="22" t="s">
        <v>50</v>
      </c>
      <c r="E479" s="22"/>
      <c r="F479" s="23">
        <v>44384</v>
      </c>
      <c r="G479" s="22"/>
      <c r="H479" s="22" t="s">
        <v>359</v>
      </c>
      <c r="I479" s="22"/>
      <c r="J479" s="22" t="s">
        <v>405</v>
      </c>
      <c r="K479" s="22"/>
      <c r="L479" s="22" t="s">
        <v>530</v>
      </c>
      <c r="M479" s="22"/>
      <c r="N479" s="24">
        <v>-28.66</v>
      </c>
    </row>
    <row r="480" spans="1:14" x14ac:dyDescent="0.25">
      <c r="A480" s="22"/>
      <c r="B480" s="22"/>
      <c r="C480" s="22"/>
      <c r="D480" s="22" t="s">
        <v>50</v>
      </c>
      <c r="E480" s="22"/>
      <c r="F480" s="23">
        <v>44384</v>
      </c>
      <c r="G480" s="22"/>
      <c r="H480" s="22" t="s">
        <v>360</v>
      </c>
      <c r="I480" s="22"/>
      <c r="J480" s="22" t="s">
        <v>463</v>
      </c>
      <c r="K480" s="22"/>
      <c r="L480" s="22"/>
      <c r="M480" s="22"/>
      <c r="N480" s="24">
        <v>-4.59</v>
      </c>
    </row>
    <row r="481" spans="1:14" x14ac:dyDescent="0.25">
      <c r="A481" s="22"/>
      <c r="B481" s="22"/>
      <c r="C481" s="22"/>
      <c r="D481" s="22" t="s">
        <v>50</v>
      </c>
      <c r="E481" s="22"/>
      <c r="F481" s="23">
        <v>44384</v>
      </c>
      <c r="G481" s="22"/>
      <c r="H481" s="22" t="s">
        <v>361</v>
      </c>
      <c r="I481" s="22"/>
      <c r="J481" s="22" t="s">
        <v>390</v>
      </c>
      <c r="K481" s="22"/>
      <c r="L481" s="22" t="s">
        <v>556</v>
      </c>
      <c r="M481" s="22"/>
      <c r="N481" s="24">
        <v>0</v>
      </c>
    </row>
    <row r="482" spans="1:14" x14ac:dyDescent="0.25">
      <c r="A482" s="22"/>
      <c r="B482" s="22"/>
      <c r="C482" s="22"/>
      <c r="D482" s="22" t="s">
        <v>50</v>
      </c>
      <c r="E482" s="22"/>
      <c r="F482" s="23">
        <v>44384</v>
      </c>
      <c r="G482" s="22"/>
      <c r="H482" s="22" t="s">
        <v>362</v>
      </c>
      <c r="I482" s="22"/>
      <c r="J482" s="22" t="s">
        <v>417</v>
      </c>
      <c r="K482" s="22"/>
      <c r="L482" s="22" t="s">
        <v>533</v>
      </c>
      <c r="M482" s="22"/>
      <c r="N482" s="24">
        <v>-117.06</v>
      </c>
    </row>
    <row r="483" spans="1:14" x14ac:dyDescent="0.25">
      <c r="A483" s="22"/>
      <c r="B483" s="22"/>
      <c r="C483" s="22"/>
      <c r="D483" s="22" t="s">
        <v>50</v>
      </c>
      <c r="E483" s="22"/>
      <c r="F483" s="23">
        <v>44384</v>
      </c>
      <c r="G483" s="22"/>
      <c r="H483" s="22" t="s">
        <v>363</v>
      </c>
      <c r="I483" s="22"/>
      <c r="J483" s="22" t="s">
        <v>442</v>
      </c>
      <c r="K483" s="22"/>
      <c r="L483" s="22"/>
      <c r="M483" s="22"/>
      <c r="N483" s="24">
        <v>-133.75</v>
      </c>
    </row>
    <row r="484" spans="1:14" x14ac:dyDescent="0.25">
      <c r="A484" s="22"/>
      <c r="B484" s="22"/>
      <c r="C484" s="22"/>
      <c r="D484" s="22" t="s">
        <v>50</v>
      </c>
      <c r="E484" s="22"/>
      <c r="F484" s="23">
        <v>44392</v>
      </c>
      <c r="G484" s="22"/>
      <c r="H484" s="22" t="s">
        <v>364</v>
      </c>
      <c r="I484" s="22"/>
      <c r="J484" s="22" t="s">
        <v>406</v>
      </c>
      <c r="K484" s="22"/>
      <c r="L484" s="22"/>
      <c r="M484" s="22"/>
      <c r="N484" s="24">
        <v>-542.05999999999995</v>
      </c>
    </row>
    <row r="485" spans="1:14" x14ac:dyDescent="0.25">
      <c r="A485" s="22"/>
      <c r="B485" s="22"/>
      <c r="C485" s="22"/>
      <c r="D485" s="22" t="s">
        <v>50</v>
      </c>
      <c r="E485" s="22"/>
      <c r="F485" s="23">
        <v>44392</v>
      </c>
      <c r="G485" s="22"/>
      <c r="H485" s="22" t="s">
        <v>365</v>
      </c>
      <c r="I485" s="22"/>
      <c r="J485" s="22" t="s">
        <v>427</v>
      </c>
      <c r="K485" s="22"/>
      <c r="L485" s="22"/>
      <c r="M485" s="22"/>
      <c r="N485" s="24">
        <v>-6140.75</v>
      </c>
    </row>
    <row r="486" spans="1:14" x14ac:dyDescent="0.25">
      <c r="A486" s="22"/>
      <c r="B486" s="22"/>
      <c r="C486" s="22"/>
      <c r="D486" s="22" t="s">
        <v>50</v>
      </c>
      <c r="E486" s="22"/>
      <c r="F486" s="23">
        <v>44392</v>
      </c>
      <c r="G486" s="22"/>
      <c r="H486" s="22" t="s">
        <v>366</v>
      </c>
      <c r="I486" s="22"/>
      <c r="J486" s="22" t="s">
        <v>411</v>
      </c>
      <c r="K486" s="22"/>
      <c r="L486" s="22"/>
      <c r="M486" s="22"/>
      <c r="N486" s="24">
        <v>-109.06</v>
      </c>
    </row>
    <row r="487" spans="1:14" x14ac:dyDescent="0.25">
      <c r="A487" s="22"/>
      <c r="B487" s="22"/>
      <c r="C487" s="22"/>
      <c r="D487" s="22" t="s">
        <v>50</v>
      </c>
      <c r="E487" s="22"/>
      <c r="F487" s="23">
        <v>44392</v>
      </c>
      <c r="G487" s="22"/>
      <c r="H487" s="22" t="s">
        <v>367</v>
      </c>
      <c r="I487" s="22"/>
      <c r="J487" s="22" t="s">
        <v>476</v>
      </c>
      <c r="K487" s="22"/>
      <c r="L487" s="22"/>
      <c r="M487" s="22"/>
      <c r="N487" s="24">
        <v>-2500</v>
      </c>
    </row>
    <row r="488" spans="1:14" x14ac:dyDescent="0.25">
      <c r="A488" s="22"/>
      <c r="B488" s="22"/>
      <c r="C488" s="22"/>
      <c r="D488" s="22" t="s">
        <v>50</v>
      </c>
      <c r="E488" s="22"/>
      <c r="F488" s="23">
        <v>44392</v>
      </c>
      <c r="G488" s="22"/>
      <c r="H488" s="22" t="s">
        <v>368</v>
      </c>
      <c r="I488" s="22"/>
      <c r="J488" s="22" t="s">
        <v>442</v>
      </c>
      <c r="K488" s="22"/>
      <c r="L488" s="22"/>
      <c r="M488" s="22"/>
      <c r="N488" s="24">
        <v>-241.32</v>
      </c>
    </row>
    <row r="489" spans="1:14" x14ac:dyDescent="0.25">
      <c r="A489" s="22"/>
      <c r="B489" s="22"/>
      <c r="C489" s="22"/>
      <c r="D489" s="22" t="s">
        <v>50</v>
      </c>
      <c r="E489" s="22"/>
      <c r="F489" s="23">
        <v>44392</v>
      </c>
      <c r="G489" s="22"/>
      <c r="H489" s="22" t="s">
        <v>369</v>
      </c>
      <c r="I489" s="22"/>
      <c r="J489" s="22" t="s">
        <v>477</v>
      </c>
      <c r="K489" s="22"/>
      <c r="L489" s="22"/>
      <c r="M489" s="22"/>
      <c r="N489" s="24">
        <v>-571.29999999999995</v>
      </c>
    </row>
    <row r="490" spans="1:14" x14ac:dyDescent="0.25">
      <c r="A490" s="22"/>
      <c r="B490" s="22"/>
      <c r="C490" s="22"/>
      <c r="D490" s="22" t="s">
        <v>50</v>
      </c>
      <c r="E490" s="22"/>
      <c r="F490" s="23">
        <v>44392</v>
      </c>
      <c r="G490" s="22"/>
      <c r="H490" s="22" t="s">
        <v>370</v>
      </c>
      <c r="I490" s="22"/>
      <c r="J490" s="22" t="s">
        <v>423</v>
      </c>
      <c r="K490" s="22"/>
      <c r="L490" s="22" t="s">
        <v>534</v>
      </c>
      <c r="M490" s="22"/>
      <c r="N490" s="24">
        <v>-82.75</v>
      </c>
    </row>
    <row r="491" spans="1:14" x14ac:dyDescent="0.25">
      <c r="A491" s="22"/>
      <c r="B491" s="22"/>
      <c r="C491" s="22"/>
      <c r="D491" s="22" t="s">
        <v>50</v>
      </c>
      <c r="E491" s="22"/>
      <c r="F491" s="23">
        <v>44392</v>
      </c>
      <c r="G491" s="22"/>
      <c r="H491" s="22" t="s">
        <v>371</v>
      </c>
      <c r="I491" s="22"/>
      <c r="J491" s="22" t="s">
        <v>426</v>
      </c>
      <c r="K491" s="22"/>
      <c r="L491" s="22"/>
      <c r="M491" s="22"/>
      <c r="N491" s="24">
        <v>-93.99</v>
      </c>
    </row>
    <row r="492" spans="1:14" x14ac:dyDescent="0.25">
      <c r="A492" s="22"/>
      <c r="B492" s="22"/>
      <c r="C492" s="22"/>
      <c r="D492" s="22" t="s">
        <v>50</v>
      </c>
      <c r="E492" s="22"/>
      <c r="F492" s="23">
        <v>44392</v>
      </c>
      <c r="G492" s="22"/>
      <c r="H492" s="22" t="s">
        <v>372</v>
      </c>
      <c r="I492" s="22"/>
      <c r="J492" s="22" t="s">
        <v>437</v>
      </c>
      <c r="K492" s="22"/>
      <c r="L492" s="22"/>
      <c r="M492" s="22"/>
      <c r="N492" s="24">
        <v>-374.95</v>
      </c>
    </row>
    <row r="493" spans="1:14" x14ac:dyDescent="0.25">
      <c r="A493" s="22"/>
      <c r="B493" s="22"/>
      <c r="C493" s="22"/>
      <c r="D493" s="22" t="s">
        <v>50</v>
      </c>
      <c r="E493" s="22"/>
      <c r="F493" s="23">
        <v>44396</v>
      </c>
      <c r="G493" s="22"/>
      <c r="H493" s="22" t="s">
        <v>373</v>
      </c>
      <c r="I493" s="22"/>
      <c r="J493" s="22" t="s">
        <v>408</v>
      </c>
      <c r="K493" s="22"/>
      <c r="L493" s="22"/>
      <c r="M493" s="22"/>
      <c r="N493" s="24">
        <v>-1450</v>
      </c>
    </row>
    <row r="494" spans="1:14" x14ac:dyDescent="0.25">
      <c r="A494" s="22"/>
      <c r="B494" s="22"/>
      <c r="C494" s="22"/>
      <c r="D494" s="22" t="s">
        <v>50</v>
      </c>
      <c r="E494" s="22"/>
      <c r="F494" s="23">
        <v>44405</v>
      </c>
      <c r="G494" s="22"/>
      <c r="H494" s="22" t="s">
        <v>374</v>
      </c>
      <c r="I494" s="22"/>
      <c r="J494" s="22" t="s">
        <v>478</v>
      </c>
      <c r="K494" s="22"/>
      <c r="L494" s="22"/>
      <c r="M494" s="22"/>
      <c r="N494" s="24">
        <v>-170</v>
      </c>
    </row>
    <row r="495" spans="1:14" x14ac:dyDescent="0.25">
      <c r="A495" s="22"/>
      <c r="B495" s="22"/>
      <c r="C495" s="22"/>
      <c r="D495" s="22" t="s">
        <v>50</v>
      </c>
      <c r="E495" s="22"/>
      <c r="F495" s="23">
        <v>44405</v>
      </c>
      <c r="G495" s="22"/>
      <c r="H495" s="22" t="s">
        <v>375</v>
      </c>
      <c r="I495" s="22"/>
      <c r="J495" s="22" t="s">
        <v>431</v>
      </c>
      <c r="K495" s="22"/>
      <c r="L495" s="22"/>
      <c r="M495" s="22"/>
      <c r="N495" s="24">
        <v>-487.29</v>
      </c>
    </row>
    <row r="496" spans="1:14" x14ac:dyDescent="0.25">
      <c r="A496" s="22"/>
      <c r="B496" s="22"/>
      <c r="C496" s="22"/>
      <c r="D496" s="22" t="s">
        <v>50</v>
      </c>
      <c r="E496" s="22"/>
      <c r="F496" s="23">
        <v>44405</v>
      </c>
      <c r="G496" s="22"/>
      <c r="H496" s="22" t="s">
        <v>376</v>
      </c>
      <c r="I496" s="22"/>
      <c r="J496" s="22" t="s">
        <v>479</v>
      </c>
      <c r="K496" s="22"/>
      <c r="L496" s="22"/>
      <c r="M496" s="22"/>
      <c r="N496" s="24">
        <v>-55</v>
      </c>
    </row>
    <row r="497" spans="1:14" x14ac:dyDescent="0.25">
      <c r="A497" s="22"/>
      <c r="B497" s="22"/>
      <c r="C497" s="22"/>
      <c r="D497" s="22" t="s">
        <v>50</v>
      </c>
      <c r="E497" s="22"/>
      <c r="F497" s="23">
        <v>44405</v>
      </c>
      <c r="G497" s="22"/>
      <c r="H497" s="22" t="s">
        <v>377</v>
      </c>
      <c r="I497" s="22"/>
      <c r="J497" s="22" t="s">
        <v>480</v>
      </c>
      <c r="K497" s="22"/>
      <c r="L497" s="22"/>
      <c r="M497" s="22"/>
      <c r="N497" s="24">
        <v>-31.37</v>
      </c>
    </row>
    <row r="498" spans="1:14" x14ac:dyDescent="0.25">
      <c r="A498" s="22"/>
      <c r="B498" s="22"/>
      <c r="C498" s="22"/>
      <c r="D498" s="22" t="s">
        <v>50</v>
      </c>
      <c r="E498" s="22"/>
      <c r="F498" s="23">
        <v>44405</v>
      </c>
      <c r="G498" s="22"/>
      <c r="H498" s="22" t="s">
        <v>378</v>
      </c>
      <c r="I498" s="22"/>
      <c r="J498" s="22" t="s">
        <v>442</v>
      </c>
      <c r="K498" s="22"/>
      <c r="L498" s="22"/>
      <c r="M498" s="22"/>
      <c r="N498" s="24">
        <v>-173.19</v>
      </c>
    </row>
    <row r="499" spans="1:14" x14ac:dyDescent="0.25">
      <c r="A499" s="22"/>
      <c r="B499" s="22"/>
      <c r="C499" s="22"/>
      <c r="D499" s="22" t="s">
        <v>50</v>
      </c>
      <c r="E499" s="22"/>
      <c r="F499" s="23">
        <v>44405</v>
      </c>
      <c r="G499" s="22"/>
      <c r="H499" s="22" t="s">
        <v>379</v>
      </c>
      <c r="I499" s="22"/>
      <c r="J499" s="22" t="s">
        <v>481</v>
      </c>
      <c r="K499" s="22"/>
      <c r="L499" s="22"/>
      <c r="M499" s="22"/>
      <c r="N499" s="24">
        <v>-318.08</v>
      </c>
    </row>
    <row r="500" spans="1:14" x14ac:dyDescent="0.25">
      <c r="A500" s="22"/>
      <c r="B500" s="22"/>
      <c r="C500" s="22"/>
      <c r="D500" s="22" t="s">
        <v>52</v>
      </c>
      <c r="E500" s="22"/>
      <c r="F500" s="23">
        <v>44407</v>
      </c>
      <c r="G500" s="22"/>
      <c r="H500" s="22" t="s">
        <v>380</v>
      </c>
      <c r="I500" s="22"/>
      <c r="J500" s="22" t="s">
        <v>435</v>
      </c>
      <c r="K500" s="22"/>
      <c r="L500" s="22"/>
      <c r="M500" s="22"/>
      <c r="N500" s="24">
        <v>-1684.4</v>
      </c>
    </row>
    <row r="501" spans="1:14" x14ac:dyDescent="0.25">
      <c r="A501" s="22"/>
      <c r="B501" s="22"/>
      <c r="C501" s="22"/>
      <c r="D501" s="22" t="s">
        <v>49</v>
      </c>
      <c r="E501" s="22"/>
      <c r="F501" s="23">
        <v>44407</v>
      </c>
      <c r="G501" s="22"/>
      <c r="H501" s="22" t="s">
        <v>381</v>
      </c>
      <c r="I501" s="22"/>
      <c r="J501" s="22" t="s">
        <v>446</v>
      </c>
      <c r="K501" s="22"/>
      <c r="L501" s="22" t="s">
        <v>546</v>
      </c>
      <c r="M501" s="22"/>
      <c r="N501" s="24">
        <v>-421.1</v>
      </c>
    </row>
    <row r="502" spans="1:14" x14ac:dyDescent="0.25">
      <c r="A502" s="22"/>
      <c r="B502" s="22"/>
      <c r="C502" s="22"/>
      <c r="D502" s="22" t="s">
        <v>50</v>
      </c>
      <c r="E502" s="22"/>
      <c r="F502" s="23">
        <v>44405</v>
      </c>
      <c r="G502" s="22"/>
      <c r="H502" s="22" t="s">
        <v>382</v>
      </c>
      <c r="I502" s="22"/>
      <c r="J502" s="22" t="s">
        <v>482</v>
      </c>
      <c r="K502" s="22"/>
      <c r="L502" s="22"/>
      <c r="M502" s="22"/>
      <c r="N502" s="24">
        <v>-51.73</v>
      </c>
    </row>
    <row r="503" spans="1:14" x14ac:dyDescent="0.25">
      <c r="A503" s="22"/>
      <c r="B503" s="22"/>
      <c r="C503" s="22"/>
      <c r="D503" s="22" t="s">
        <v>50</v>
      </c>
      <c r="E503" s="22"/>
      <c r="F503" s="23">
        <v>44414</v>
      </c>
      <c r="G503" s="22"/>
      <c r="H503" s="22" t="s">
        <v>557</v>
      </c>
      <c r="I503" s="22"/>
      <c r="J503" s="22" t="s">
        <v>404</v>
      </c>
      <c r="K503" s="22"/>
      <c r="L503" s="22" t="s">
        <v>530</v>
      </c>
      <c r="M503" s="22"/>
      <c r="N503" s="24">
        <v>-237.93</v>
      </c>
    </row>
    <row r="504" spans="1:14" x14ac:dyDescent="0.25">
      <c r="A504" s="22"/>
      <c r="B504" s="22"/>
      <c r="C504" s="22"/>
      <c r="D504" s="22" t="s">
        <v>50</v>
      </c>
      <c r="E504" s="22"/>
      <c r="F504" s="23">
        <v>44414</v>
      </c>
      <c r="G504" s="22"/>
      <c r="H504" s="22" t="s">
        <v>558</v>
      </c>
      <c r="I504" s="22"/>
      <c r="J504" s="22" t="s">
        <v>439</v>
      </c>
      <c r="K504" s="22"/>
      <c r="L504" s="22"/>
      <c r="M504" s="22"/>
      <c r="N504" s="24">
        <v>-209.42</v>
      </c>
    </row>
    <row r="505" spans="1:14" x14ac:dyDescent="0.25">
      <c r="A505" s="22"/>
      <c r="B505" s="22"/>
      <c r="C505" s="22"/>
      <c r="D505" s="22" t="s">
        <v>50</v>
      </c>
      <c r="E505" s="22"/>
      <c r="F505" s="23">
        <v>44414</v>
      </c>
      <c r="G505" s="22"/>
      <c r="H505" s="22" t="s">
        <v>559</v>
      </c>
      <c r="I505" s="22"/>
      <c r="J505" s="22" t="s">
        <v>703</v>
      </c>
      <c r="K505" s="22"/>
      <c r="L505" s="22"/>
      <c r="M505" s="22"/>
      <c r="N505" s="24">
        <v>-1948.62</v>
      </c>
    </row>
    <row r="506" spans="1:14" x14ac:dyDescent="0.25">
      <c r="A506" s="22"/>
      <c r="B506" s="22"/>
      <c r="C506" s="22"/>
      <c r="D506" s="22" t="s">
        <v>50</v>
      </c>
      <c r="E506" s="22"/>
      <c r="F506" s="23">
        <v>44414</v>
      </c>
      <c r="G506" s="22"/>
      <c r="H506" s="22" t="s">
        <v>560</v>
      </c>
      <c r="I506" s="22"/>
      <c r="J506" s="22" t="s">
        <v>448</v>
      </c>
      <c r="K506" s="22"/>
      <c r="L506" s="22" t="s">
        <v>729</v>
      </c>
      <c r="M506" s="22"/>
      <c r="N506" s="24">
        <v>-3066.72</v>
      </c>
    </row>
    <row r="507" spans="1:14" x14ac:dyDescent="0.25">
      <c r="A507" s="22"/>
      <c r="B507" s="22"/>
      <c r="C507" s="22"/>
      <c r="D507" s="22" t="s">
        <v>50</v>
      </c>
      <c r="E507" s="22"/>
      <c r="F507" s="23">
        <v>44414</v>
      </c>
      <c r="G507" s="22"/>
      <c r="H507" s="22" t="s">
        <v>561</v>
      </c>
      <c r="I507" s="22"/>
      <c r="J507" s="22" t="s">
        <v>410</v>
      </c>
      <c r="K507" s="22"/>
      <c r="L507" s="22"/>
      <c r="M507" s="22"/>
      <c r="N507" s="24">
        <v>-2335.7600000000002</v>
      </c>
    </row>
    <row r="508" spans="1:14" x14ac:dyDescent="0.25">
      <c r="A508" s="22"/>
      <c r="B508" s="22"/>
      <c r="C508" s="22"/>
      <c r="D508" s="22" t="s">
        <v>50</v>
      </c>
      <c r="E508" s="22"/>
      <c r="F508" s="23">
        <v>44414</v>
      </c>
      <c r="G508" s="22"/>
      <c r="H508" s="22" t="s">
        <v>562</v>
      </c>
      <c r="I508" s="22"/>
      <c r="J508" s="22" t="s">
        <v>397</v>
      </c>
      <c r="K508" s="22"/>
      <c r="L508" s="22" t="s">
        <v>730</v>
      </c>
      <c r="M508" s="22"/>
      <c r="N508" s="24">
        <v>-511</v>
      </c>
    </row>
    <row r="509" spans="1:14" x14ac:dyDescent="0.25">
      <c r="A509" s="22"/>
      <c r="B509" s="22"/>
      <c r="C509" s="22"/>
      <c r="D509" s="22" t="s">
        <v>50</v>
      </c>
      <c r="E509" s="22"/>
      <c r="F509" s="23">
        <v>44414</v>
      </c>
      <c r="G509" s="22"/>
      <c r="H509" s="22" t="s">
        <v>563</v>
      </c>
      <c r="I509" s="22"/>
      <c r="J509" s="22" t="s">
        <v>410</v>
      </c>
      <c r="K509" s="22"/>
      <c r="L509" s="22"/>
      <c r="M509" s="22"/>
      <c r="N509" s="24">
        <v>-7775.64</v>
      </c>
    </row>
    <row r="510" spans="1:14" x14ac:dyDescent="0.25">
      <c r="A510" s="22"/>
      <c r="B510" s="22"/>
      <c r="C510" s="22"/>
      <c r="D510" s="22" t="s">
        <v>50</v>
      </c>
      <c r="E510" s="22"/>
      <c r="F510" s="23">
        <v>44414</v>
      </c>
      <c r="G510" s="22"/>
      <c r="H510" s="22" t="s">
        <v>564</v>
      </c>
      <c r="I510" s="22"/>
      <c r="J510" s="22" t="s">
        <v>442</v>
      </c>
      <c r="K510" s="22"/>
      <c r="L510" s="22"/>
      <c r="M510" s="22"/>
      <c r="N510" s="24">
        <v>-14.1</v>
      </c>
    </row>
    <row r="511" spans="1:14" x14ac:dyDescent="0.25">
      <c r="A511" s="22"/>
      <c r="B511" s="22"/>
      <c r="C511" s="22"/>
      <c r="D511" s="22" t="s">
        <v>50</v>
      </c>
      <c r="E511" s="22"/>
      <c r="F511" s="23">
        <v>44420</v>
      </c>
      <c r="G511" s="22"/>
      <c r="H511" s="22" t="s">
        <v>565</v>
      </c>
      <c r="I511" s="22"/>
      <c r="J511" s="22" t="s">
        <v>405</v>
      </c>
      <c r="K511" s="22"/>
      <c r="L511" s="22" t="s">
        <v>530</v>
      </c>
      <c r="M511" s="22"/>
      <c r="N511" s="24">
        <v>-71.08</v>
      </c>
    </row>
    <row r="512" spans="1:14" x14ac:dyDescent="0.25">
      <c r="A512" s="22"/>
      <c r="B512" s="22"/>
      <c r="C512" s="22"/>
      <c r="D512" s="22" t="s">
        <v>50</v>
      </c>
      <c r="E512" s="22"/>
      <c r="F512" s="23">
        <v>44420</v>
      </c>
      <c r="G512" s="22"/>
      <c r="H512" s="22" t="s">
        <v>566</v>
      </c>
      <c r="I512" s="22"/>
      <c r="J512" s="22" t="s">
        <v>427</v>
      </c>
      <c r="K512" s="22"/>
      <c r="L512" s="22"/>
      <c r="M512" s="22"/>
      <c r="N512" s="24">
        <v>-2201.34</v>
      </c>
    </row>
    <row r="513" spans="1:14" x14ac:dyDescent="0.25">
      <c r="A513" s="22"/>
      <c r="B513" s="22"/>
      <c r="C513" s="22"/>
      <c r="D513" s="22" t="s">
        <v>50</v>
      </c>
      <c r="E513" s="22"/>
      <c r="F513" s="23">
        <v>44420</v>
      </c>
      <c r="G513" s="22"/>
      <c r="H513" s="22" t="s">
        <v>567</v>
      </c>
      <c r="I513" s="22"/>
      <c r="J513" s="22" t="s">
        <v>408</v>
      </c>
      <c r="K513" s="22"/>
      <c r="L513" s="22"/>
      <c r="M513" s="22"/>
      <c r="N513" s="24">
        <v>-1450</v>
      </c>
    </row>
    <row r="514" spans="1:14" x14ac:dyDescent="0.25">
      <c r="A514" s="22"/>
      <c r="B514" s="22"/>
      <c r="C514" s="22"/>
      <c r="D514" s="22" t="s">
        <v>50</v>
      </c>
      <c r="E514" s="22"/>
      <c r="F514" s="23">
        <v>44420</v>
      </c>
      <c r="G514" s="22"/>
      <c r="H514" s="22" t="s">
        <v>568</v>
      </c>
      <c r="I514" s="22"/>
      <c r="J514" s="22" t="s">
        <v>411</v>
      </c>
      <c r="K514" s="22"/>
      <c r="L514" s="22"/>
      <c r="M514" s="22"/>
      <c r="N514" s="24">
        <v>-112.7</v>
      </c>
    </row>
    <row r="515" spans="1:14" x14ac:dyDescent="0.25">
      <c r="A515" s="22"/>
      <c r="B515" s="22"/>
      <c r="C515" s="22"/>
      <c r="D515" s="22" t="s">
        <v>50</v>
      </c>
      <c r="E515" s="22"/>
      <c r="F515" s="23">
        <v>44420</v>
      </c>
      <c r="G515" s="22"/>
      <c r="H515" s="22" t="s">
        <v>569</v>
      </c>
      <c r="I515" s="22"/>
      <c r="J515" s="22" t="s">
        <v>704</v>
      </c>
      <c r="K515" s="22"/>
      <c r="L515" s="22"/>
      <c r="M515" s="22"/>
      <c r="N515" s="24">
        <v>-265</v>
      </c>
    </row>
    <row r="516" spans="1:14" x14ac:dyDescent="0.25">
      <c r="A516" s="22"/>
      <c r="B516" s="22"/>
      <c r="C516" s="22"/>
      <c r="D516" s="22" t="s">
        <v>50</v>
      </c>
      <c r="E516" s="22"/>
      <c r="F516" s="23">
        <v>44420</v>
      </c>
      <c r="G516" s="22"/>
      <c r="H516" s="22" t="s">
        <v>570</v>
      </c>
      <c r="I516" s="22"/>
      <c r="J516" s="22" t="s">
        <v>442</v>
      </c>
      <c r="K516" s="22"/>
      <c r="L516" s="22"/>
      <c r="M516" s="22"/>
      <c r="N516" s="24">
        <v>-21.58</v>
      </c>
    </row>
    <row r="517" spans="1:14" x14ac:dyDescent="0.25">
      <c r="A517" s="22"/>
      <c r="B517" s="22"/>
      <c r="C517" s="22"/>
      <c r="D517" s="22" t="s">
        <v>50</v>
      </c>
      <c r="E517" s="22"/>
      <c r="F517" s="23">
        <v>44420</v>
      </c>
      <c r="G517" s="22"/>
      <c r="H517" s="22" t="s">
        <v>571</v>
      </c>
      <c r="I517" s="22"/>
      <c r="J517" s="22" t="s">
        <v>397</v>
      </c>
      <c r="K517" s="22"/>
      <c r="L517" s="22" t="s">
        <v>731</v>
      </c>
      <c r="M517" s="22"/>
      <c r="N517" s="24">
        <v>-83.58</v>
      </c>
    </row>
    <row r="518" spans="1:14" x14ac:dyDescent="0.25">
      <c r="A518" s="22"/>
      <c r="B518" s="22"/>
      <c r="C518" s="22"/>
      <c r="D518" s="22" t="s">
        <v>50</v>
      </c>
      <c r="E518" s="22"/>
      <c r="F518" s="23">
        <v>44420</v>
      </c>
      <c r="G518" s="22"/>
      <c r="H518" s="22" t="s">
        <v>572</v>
      </c>
      <c r="I518" s="22"/>
      <c r="J518" s="22" t="s">
        <v>481</v>
      </c>
      <c r="K518" s="22"/>
      <c r="L518" s="22"/>
      <c r="M518" s="22"/>
      <c r="N518" s="24">
        <v>-1060.02</v>
      </c>
    </row>
    <row r="519" spans="1:14" x14ac:dyDescent="0.25">
      <c r="A519" s="22"/>
      <c r="B519" s="22"/>
      <c r="C519" s="22"/>
      <c r="D519" s="22" t="s">
        <v>50</v>
      </c>
      <c r="E519" s="22"/>
      <c r="F519" s="23">
        <v>44420</v>
      </c>
      <c r="G519" s="22"/>
      <c r="H519" s="22" t="s">
        <v>573</v>
      </c>
      <c r="I519" s="22"/>
      <c r="J519" s="22" t="s">
        <v>417</v>
      </c>
      <c r="K519" s="22"/>
      <c r="L519" s="22" t="s">
        <v>533</v>
      </c>
      <c r="M519" s="22"/>
      <c r="N519" s="24">
        <v>-116.9</v>
      </c>
    </row>
    <row r="520" spans="1:14" x14ac:dyDescent="0.25">
      <c r="A520" s="22"/>
      <c r="B520" s="22"/>
      <c r="C520" s="22"/>
      <c r="D520" s="22" t="s">
        <v>50</v>
      </c>
      <c r="E520" s="22"/>
      <c r="F520" s="23">
        <v>44420</v>
      </c>
      <c r="G520" s="22"/>
      <c r="H520" s="22" t="s">
        <v>574</v>
      </c>
      <c r="I520" s="22"/>
      <c r="J520" s="22" t="s">
        <v>423</v>
      </c>
      <c r="K520" s="22"/>
      <c r="L520" s="22" t="s">
        <v>534</v>
      </c>
      <c r="M520" s="22"/>
      <c r="N520" s="24">
        <v>-24.5</v>
      </c>
    </row>
    <row r="521" spans="1:14" x14ac:dyDescent="0.25">
      <c r="A521" s="22"/>
      <c r="B521" s="22"/>
      <c r="C521" s="22"/>
      <c r="D521" s="22" t="s">
        <v>50</v>
      </c>
      <c r="E521" s="22"/>
      <c r="F521" s="23">
        <v>44420</v>
      </c>
      <c r="G521" s="22"/>
      <c r="H521" s="22" t="s">
        <v>575</v>
      </c>
      <c r="I521" s="22"/>
      <c r="J521" s="22" t="s">
        <v>406</v>
      </c>
      <c r="K521" s="22"/>
      <c r="L521" s="22"/>
      <c r="M521" s="22"/>
      <c r="N521" s="24">
        <v>-540.96</v>
      </c>
    </row>
    <row r="522" spans="1:14" x14ac:dyDescent="0.25">
      <c r="A522" s="22"/>
      <c r="B522" s="22"/>
      <c r="C522" s="22"/>
      <c r="D522" s="22" t="s">
        <v>50</v>
      </c>
      <c r="E522" s="22"/>
      <c r="F522" s="23">
        <v>44420</v>
      </c>
      <c r="G522" s="22"/>
      <c r="H522" s="22" t="s">
        <v>576</v>
      </c>
      <c r="I522" s="22"/>
      <c r="J522" s="22" t="s">
        <v>703</v>
      </c>
      <c r="K522" s="22"/>
      <c r="L522" s="22"/>
      <c r="M522" s="22"/>
      <c r="N522" s="24">
        <v>-654.71</v>
      </c>
    </row>
    <row r="523" spans="1:14" x14ac:dyDescent="0.25">
      <c r="A523" s="22"/>
      <c r="B523" s="22"/>
      <c r="C523" s="22"/>
      <c r="D523" s="22" t="s">
        <v>50</v>
      </c>
      <c r="E523" s="22"/>
      <c r="F523" s="23">
        <v>44421</v>
      </c>
      <c r="G523" s="22"/>
      <c r="H523" s="22" t="s">
        <v>577</v>
      </c>
      <c r="I523" s="22"/>
      <c r="J523" s="22" t="s">
        <v>705</v>
      </c>
      <c r="K523" s="22"/>
      <c r="L523" s="22"/>
      <c r="M523" s="22"/>
      <c r="N523" s="24">
        <v>-8787.4599999999991</v>
      </c>
    </row>
    <row r="524" spans="1:14" x14ac:dyDescent="0.25">
      <c r="A524" s="22"/>
      <c r="B524" s="22"/>
      <c r="C524" s="22"/>
      <c r="D524" s="22" t="s">
        <v>50</v>
      </c>
      <c r="E524" s="22"/>
      <c r="F524" s="23">
        <v>44435</v>
      </c>
      <c r="G524" s="22"/>
      <c r="H524" s="22" t="s">
        <v>578</v>
      </c>
      <c r="I524" s="22"/>
      <c r="J524" s="22" t="s">
        <v>705</v>
      </c>
      <c r="K524" s="22"/>
      <c r="L524" s="22"/>
      <c r="M524" s="22"/>
      <c r="N524" s="24">
        <v>-452.81</v>
      </c>
    </row>
    <row r="525" spans="1:14" x14ac:dyDescent="0.25">
      <c r="A525" s="22"/>
      <c r="B525" s="22"/>
      <c r="C525" s="22"/>
      <c r="D525" s="22" t="s">
        <v>50</v>
      </c>
      <c r="E525" s="22"/>
      <c r="F525" s="23">
        <v>44435</v>
      </c>
      <c r="G525" s="22"/>
      <c r="H525" s="22" t="s">
        <v>579</v>
      </c>
      <c r="I525" s="22"/>
      <c r="J525" s="22" t="s">
        <v>706</v>
      </c>
      <c r="K525" s="22"/>
      <c r="L525" s="22"/>
      <c r="M525" s="22"/>
      <c r="N525" s="24">
        <v>-198.5</v>
      </c>
    </row>
    <row r="526" spans="1:14" x14ac:dyDescent="0.25">
      <c r="A526" s="22"/>
      <c r="B526" s="22"/>
      <c r="C526" s="22"/>
      <c r="D526" s="22" t="s">
        <v>50</v>
      </c>
      <c r="E526" s="22"/>
      <c r="F526" s="23">
        <v>44435</v>
      </c>
      <c r="G526" s="22"/>
      <c r="H526" s="22" t="s">
        <v>580</v>
      </c>
      <c r="I526" s="22"/>
      <c r="J526" s="22" t="s">
        <v>437</v>
      </c>
      <c r="K526" s="22"/>
      <c r="L526" s="22"/>
      <c r="M526" s="22"/>
      <c r="N526" s="24">
        <v>-685.09</v>
      </c>
    </row>
    <row r="527" spans="1:14" x14ac:dyDescent="0.25">
      <c r="A527" s="22"/>
      <c r="B527" s="22"/>
      <c r="C527" s="22"/>
      <c r="D527" s="22" t="s">
        <v>50</v>
      </c>
      <c r="E527" s="22"/>
      <c r="F527" s="23">
        <v>44435</v>
      </c>
      <c r="G527" s="22"/>
      <c r="H527" s="22" t="s">
        <v>581</v>
      </c>
      <c r="I527" s="22"/>
      <c r="J527" s="22" t="s">
        <v>459</v>
      </c>
      <c r="K527" s="22"/>
      <c r="L527" s="22"/>
      <c r="M527" s="22"/>
      <c r="N527" s="24">
        <v>-27.89</v>
      </c>
    </row>
    <row r="528" spans="1:14" x14ac:dyDescent="0.25">
      <c r="A528" s="22"/>
      <c r="B528" s="22"/>
      <c r="C528" s="22"/>
      <c r="D528" s="22" t="s">
        <v>50</v>
      </c>
      <c r="E528" s="22"/>
      <c r="F528" s="23">
        <v>44435</v>
      </c>
      <c r="G528" s="22"/>
      <c r="H528" s="22" t="s">
        <v>582</v>
      </c>
      <c r="I528" s="22"/>
      <c r="J528" s="22" t="s">
        <v>707</v>
      </c>
      <c r="K528" s="22"/>
      <c r="L528" s="22"/>
      <c r="M528" s="22"/>
      <c r="N528" s="24">
        <v>-1706.53</v>
      </c>
    </row>
    <row r="529" spans="1:14" x14ac:dyDescent="0.25">
      <c r="A529" s="22"/>
      <c r="B529" s="22"/>
      <c r="C529" s="22"/>
      <c r="D529" s="22" t="s">
        <v>50</v>
      </c>
      <c r="E529" s="22"/>
      <c r="F529" s="23">
        <v>44435</v>
      </c>
      <c r="G529" s="22"/>
      <c r="H529" s="22" t="s">
        <v>583</v>
      </c>
      <c r="I529" s="22"/>
      <c r="J529" s="22" t="s">
        <v>461</v>
      </c>
      <c r="K529" s="22"/>
      <c r="L529" s="22"/>
      <c r="M529" s="22"/>
      <c r="N529" s="24">
        <v>-75.599999999999994</v>
      </c>
    </row>
    <row r="530" spans="1:14" x14ac:dyDescent="0.25">
      <c r="A530" s="22"/>
      <c r="B530" s="22"/>
      <c r="C530" s="22"/>
      <c r="D530" s="22" t="s">
        <v>50</v>
      </c>
      <c r="E530" s="22"/>
      <c r="F530" s="23">
        <v>44435</v>
      </c>
      <c r="G530" s="22"/>
      <c r="H530" s="22" t="s">
        <v>584</v>
      </c>
      <c r="I530" s="22"/>
      <c r="J530" s="22" t="s">
        <v>442</v>
      </c>
      <c r="K530" s="22"/>
      <c r="L530" s="22"/>
      <c r="M530" s="22"/>
      <c r="N530" s="24">
        <v>-542.19000000000005</v>
      </c>
    </row>
    <row r="531" spans="1:14" x14ac:dyDescent="0.25">
      <c r="A531" s="22"/>
      <c r="B531" s="22"/>
      <c r="C531" s="22"/>
      <c r="D531" s="22" t="s">
        <v>50</v>
      </c>
      <c r="E531" s="22"/>
      <c r="F531" s="23">
        <v>44435</v>
      </c>
      <c r="G531" s="22"/>
      <c r="H531" s="22" t="s">
        <v>585</v>
      </c>
      <c r="I531" s="22"/>
      <c r="J531" s="22" t="s">
        <v>445</v>
      </c>
      <c r="K531" s="22"/>
      <c r="L531" s="22" t="s">
        <v>732</v>
      </c>
      <c r="M531" s="22"/>
      <c r="N531" s="24">
        <v>-1157.58</v>
      </c>
    </row>
    <row r="532" spans="1:14" x14ac:dyDescent="0.25">
      <c r="A532" s="22"/>
      <c r="B532" s="22"/>
      <c r="C532" s="22"/>
      <c r="D532" s="22" t="s">
        <v>50</v>
      </c>
      <c r="E532" s="22"/>
      <c r="F532" s="23">
        <v>44435</v>
      </c>
      <c r="G532" s="22"/>
      <c r="H532" s="22" t="s">
        <v>586</v>
      </c>
      <c r="I532" s="22"/>
      <c r="J532" s="22" t="s">
        <v>708</v>
      </c>
      <c r="K532" s="22"/>
      <c r="L532" s="22"/>
      <c r="M532" s="22"/>
      <c r="N532" s="24">
        <v>-240</v>
      </c>
    </row>
    <row r="533" spans="1:14" x14ac:dyDescent="0.25">
      <c r="A533" s="22"/>
      <c r="B533" s="22"/>
      <c r="C533" s="22"/>
      <c r="D533" s="22" t="s">
        <v>50</v>
      </c>
      <c r="E533" s="22"/>
      <c r="F533" s="23">
        <v>44435</v>
      </c>
      <c r="G533" s="22"/>
      <c r="H533" s="22" t="s">
        <v>587</v>
      </c>
      <c r="I533" s="22"/>
      <c r="J533" s="22" t="s">
        <v>709</v>
      </c>
      <c r="K533" s="22"/>
      <c r="L533" s="22"/>
      <c r="M533" s="22"/>
      <c r="N533" s="24">
        <v>-329</v>
      </c>
    </row>
    <row r="534" spans="1:14" x14ac:dyDescent="0.25">
      <c r="A534" s="22"/>
      <c r="B534" s="22"/>
      <c r="C534" s="22"/>
      <c r="D534" s="22" t="s">
        <v>50</v>
      </c>
      <c r="E534" s="22"/>
      <c r="F534" s="23">
        <v>44435</v>
      </c>
      <c r="G534" s="22"/>
      <c r="H534" s="22" t="s">
        <v>588</v>
      </c>
      <c r="I534" s="22"/>
      <c r="J534" s="22" t="s">
        <v>710</v>
      </c>
      <c r="K534" s="22"/>
      <c r="L534" s="22"/>
      <c r="M534" s="22"/>
      <c r="N534" s="24">
        <v>-1350</v>
      </c>
    </row>
    <row r="535" spans="1:14" x14ac:dyDescent="0.25">
      <c r="A535" s="22"/>
      <c r="B535" s="22"/>
      <c r="C535" s="22"/>
      <c r="D535" s="22" t="s">
        <v>52</v>
      </c>
      <c r="E535" s="22"/>
      <c r="F535" s="23">
        <v>44439</v>
      </c>
      <c r="G535" s="22"/>
      <c r="H535" s="22" t="s">
        <v>589</v>
      </c>
      <c r="I535" s="22"/>
      <c r="J535" s="22" t="s">
        <v>435</v>
      </c>
      <c r="K535" s="22"/>
      <c r="L535" s="22"/>
      <c r="M535" s="22"/>
      <c r="N535" s="24">
        <v>-1762.01</v>
      </c>
    </row>
    <row r="536" spans="1:14" x14ac:dyDescent="0.25">
      <c r="A536" s="22"/>
      <c r="B536" s="22"/>
      <c r="C536" s="22"/>
      <c r="D536" s="22" t="s">
        <v>49</v>
      </c>
      <c r="E536" s="22"/>
      <c r="F536" s="23">
        <v>44440</v>
      </c>
      <c r="G536" s="22"/>
      <c r="H536" s="22" t="s">
        <v>590</v>
      </c>
      <c r="I536" s="22"/>
      <c r="J536" s="22" t="s">
        <v>446</v>
      </c>
      <c r="K536" s="22"/>
      <c r="L536" s="22" t="s">
        <v>546</v>
      </c>
      <c r="M536" s="22"/>
      <c r="N536" s="24">
        <v>-440.5</v>
      </c>
    </row>
    <row r="537" spans="1:14" x14ac:dyDescent="0.25">
      <c r="A537" s="22"/>
      <c r="B537" s="22"/>
      <c r="C537" s="22"/>
      <c r="D537" s="22" t="s">
        <v>50</v>
      </c>
      <c r="E537" s="22"/>
      <c r="F537" s="23">
        <v>44442</v>
      </c>
      <c r="G537" s="22"/>
      <c r="H537" s="22" t="s">
        <v>591</v>
      </c>
      <c r="I537" s="22"/>
      <c r="J537" s="22" t="s">
        <v>404</v>
      </c>
      <c r="K537" s="22"/>
      <c r="L537" s="22" t="s">
        <v>530</v>
      </c>
      <c r="M537" s="22"/>
      <c r="N537" s="24">
        <v>-194.63</v>
      </c>
    </row>
    <row r="538" spans="1:14" x14ac:dyDescent="0.25">
      <c r="A538" s="22"/>
      <c r="B538" s="22"/>
      <c r="C538" s="22"/>
      <c r="D538" s="22" t="s">
        <v>50</v>
      </c>
      <c r="E538" s="22"/>
      <c r="F538" s="23">
        <v>44442</v>
      </c>
      <c r="G538" s="22"/>
      <c r="H538" s="22" t="s">
        <v>592</v>
      </c>
      <c r="I538" s="22"/>
      <c r="J538" s="22" t="s">
        <v>431</v>
      </c>
      <c r="K538" s="22"/>
      <c r="L538" s="22"/>
      <c r="M538" s="22"/>
      <c r="N538" s="24">
        <v>-487.29</v>
      </c>
    </row>
    <row r="539" spans="1:14" x14ac:dyDescent="0.25">
      <c r="A539" s="22"/>
      <c r="B539" s="22"/>
      <c r="C539" s="22"/>
      <c r="D539" s="22" t="s">
        <v>50</v>
      </c>
      <c r="E539" s="22"/>
      <c r="F539" s="23">
        <v>44442</v>
      </c>
      <c r="G539" s="22"/>
      <c r="H539" s="22" t="s">
        <v>593</v>
      </c>
      <c r="I539" s="22"/>
      <c r="J539" s="22" t="s">
        <v>711</v>
      </c>
      <c r="K539" s="22"/>
      <c r="L539" s="22"/>
      <c r="M539" s="22"/>
      <c r="N539" s="24">
        <v>-58.79</v>
      </c>
    </row>
    <row r="540" spans="1:14" x14ac:dyDescent="0.25">
      <c r="A540" s="22"/>
      <c r="B540" s="22"/>
      <c r="C540" s="22"/>
      <c r="D540" s="22" t="s">
        <v>50</v>
      </c>
      <c r="E540" s="22"/>
      <c r="F540" s="23">
        <v>44442</v>
      </c>
      <c r="G540" s="22"/>
      <c r="H540" s="22" t="s">
        <v>594</v>
      </c>
      <c r="I540" s="22"/>
      <c r="J540" s="22" t="s">
        <v>439</v>
      </c>
      <c r="K540" s="22"/>
      <c r="L540" s="22"/>
      <c r="M540" s="22"/>
      <c r="N540" s="24">
        <v>-118.59</v>
      </c>
    </row>
    <row r="541" spans="1:14" x14ac:dyDescent="0.25">
      <c r="A541" s="22"/>
      <c r="B541" s="22"/>
      <c r="C541" s="22"/>
      <c r="D541" s="22" t="s">
        <v>50</v>
      </c>
      <c r="E541" s="22"/>
      <c r="F541" s="23">
        <v>44448</v>
      </c>
      <c r="G541" s="22"/>
      <c r="H541" s="22" t="s">
        <v>595</v>
      </c>
      <c r="I541" s="22"/>
      <c r="J541" s="22" t="s">
        <v>405</v>
      </c>
      <c r="K541" s="22"/>
      <c r="L541" s="22" t="s">
        <v>530</v>
      </c>
      <c r="M541" s="22"/>
      <c r="N541" s="24">
        <v>-32.86</v>
      </c>
    </row>
    <row r="542" spans="1:14" x14ac:dyDescent="0.25">
      <c r="A542" s="22"/>
      <c r="B542" s="22"/>
      <c r="C542" s="22"/>
      <c r="D542" s="22" t="s">
        <v>50</v>
      </c>
      <c r="E542" s="22"/>
      <c r="F542" s="23">
        <v>44448</v>
      </c>
      <c r="G542" s="22"/>
      <c r="H542" s="22" t="s">
        <v>596</v>
      </c>
      <c r="I542" s="22"/>
      <c r="J542" s="22" t="s">
        <v>408</v>
      </c>
      <c r="K542" s="22"/>
      <c r="L542" s="22"/>
      <c r="M542" s="22"/>
      <c r="N542" s="24">
        <v>-1450</v>
      </c>
    </row>
    <row r="543" spans="1:14" x14ac:dyDescent="0.25">
      <c r="A543" s="22"/>
      <c r="B543" s="22"/>
      <c r="C543" s="22"/>
      <c r="D543" s="22" t="s">
        <v>50</v>
      </c>
      <c r="E543" s="22"/>
      <c r="F543" s="23">
        <v>44448</v>
      </c>
      <c r="G543" s="22"/>
      <c r="H543" s="22" t="s">
        <v>597</v>
      </c>
      <c r="I543" s="22"/>
      <c r="J543" s="22" t="s">
        <v>712</v>
      </c>
      <c r="K543" s="22"/>
      <c r="L543" s="22"/>
      <c r="M543" s="22"/>
      <c r="N543" s="24">
        <v>-178.18</v>
      </c>
    </row>
    <row r="544" spans="1:14" x14ac:dyDescent="0.25">
      <c r="A544" s="22"/>
      <c r="B544" s="22"/>
      <c r="C544" s="22"/>
      <c r="D544" s="22" t="s">
        <v>50</v>
      </c>
      <c r="E544" s="22"/>
      <c r="F544" s="23">
        <v>44448</v>
      </c>
      <c r="G544" s="22"/>
      <c r="H544" s="22" t="s">
        <v>598</v>
      </c>
      <c r="I544" s="22"/>
      <c r="J544" s="22" t="s">
        <v>452</v>
      </c>
      <c r="K544" s="22"/>
      <c r="L544" s="22"/>
      <c r="M544" s="22"/>
      <c r="N544" s="24">
        <v>-335.09</v>
      </c>
    </row>
    <row r="545" spans="1:14" x14ac:dyDescent="0.25">
      <c r="A545" s="22"/>
      <c r="B545" s="22"/>
      <c r="C545" s="22"/>
      <c r="D545" s="22" t="s">
        <v>50</v>
      </c>
      <c r="E545" s="22"/>
      <c r="F545" s="23">
        <v>44448</v>
      </c>
      <c r="G545" s="22"/>
      <c r="H545" s="22" t="s">
        <v>599</v>
      </c>
      <c r="I545" s="22"/>
      <c r="J545" s="22" t="s">
        <v>417</v>
      </c>
      <c r="K545" s="22"/>
      <c r="L545" s="22" t="s">
        <v>533</v>
      </c>
      <c r="M545" s="22"/>
      <c r="N545" s="24">
        <v>-142.69999999999999</v>
      </c>
    </row>
    <row r="546" spans="1:14" x14ac:dyDescent="0.25">
      <c r="A546" s="22"/>
      <c r="B546" s="22"/>
      <c r="C546" s="22"/>
      <c r="D546" s="22" t="s">
        <v>50</v>
      </c>
      <c r="E546" s="22"/>
      <c r="F546" s="23">
        <v>44448</v>
      </c>
      <c r="G546" s="22"/>
      <c r="H546" s="22" t="s">
        <v>600</v>
      </c>
      <c r="I546" s="22"/>
      <c r="J546" s="22" t="s">
        <v>423</v>
      </c>
      <c r="K546" s="22"/>
      <c r="L546" s="22" t="s">
        <v>534</v>
      </c>
      <c r="M546" s="22"/>
      <c r="N546" s="24">
        <v>-82.75</v>
      </c>
    </row>
    <row r="547" spans="1:14" x14ac:dyDescent="0.25">
      <c r="A547" s="22"/>
      <c r="B547" s="22"/>
      <c r="C547" s="22"/>
      <c r="D547" s="22" t="s">
        <v>50</v>
      </c>
      <c r="E547" s="22"/>
      <c r="F547" s="23">
        <v>44448</v>
      </c>
      <c r="G547" s="22"/>
      <c r="H547" s="22" t="s">
        <v>601</v>
      </c>
      <c r="I547" s="22"/>
      <c r="J547" s="22" t="s">
        <v>427</v>
      </c>
      <c r="K547" s="22"/>
      <c r="L547" s="22"/>
      <c r="M547" s="22"/>
      <c r="N547" s="24">
        <v>-2385.7800000000002</v>
      </c>
    </row>
    <row r="548" spans="1:14" x14ac:dyDescent="0.25">
      <c r="A548" s="22"/>
      <c r="B548" s="22"/>
      <c r="C548" s="22"/>
      <c r="D548" s="22" t="s">
        <v>50</v>
      </c>
      <c r="E548" s="22"/>
      <c r="F548" s="23">
        <v>44456</v>
      </c>
      <c r="G548" s="22"/>
      <c r="H548" s="22" t="s">
        <v>602</v>
      </c>
      <c r="I548" s="22"/>
      <c r="J548" s="22" t="s">
        <v>439</v>
      </c>
      <c r="K548" s="22"/>
      <c r="L548" s="22"/>
      <c r="M548" s="22"/>
      <c r="N548" s="24">
        <v>-72.47</v>
      </c>
    </row>
    <row r="549" spans="1:14" x14ac:dyDescent="0.25">
      <c r="A549" s="22"/>
      <c r="B549" s="22"/>
      <c r="C549" s="22"/>
      <c r="D549" s="22" t="s">
        <v>50</v>
      </c>
      <c r="E549" s="22"/>
      <c r="F549" s="23">
        <v>44456</v>
      </c>
      <c r="G549" s="22"/>
      <c r="H549" s="22" t="s">
        <v>603</v>
      </c>
      <c r="I549" s="22"/>
      <c r="J549" s="22" t="s">
        <v>406</v>
      </c>
      <c r="K549" s="22"/>
      <c r="L549" s="22"/>
      <c r="M549" s="22"/>
      <c r="N549" s="24">
        <v>-540.96</v>
      </c>
    </row>
    <row r="550" spans="1:14" x14ac:dyDescent="0.25">
      <c r="A550" s="22"/>
      <c r="B550" s="22"/>
      <c r="C550" s="22"/>
      <c r="D550" s="22" t="s">
        <v>50</v>
      </c>
      <c r="E550" s="22"/>
      <c r="F550" s="23">
        <v>44456</v>
      </c>
      <c r="G550" s="22"/>
      <c r="H550" s="22" t="s">
        <v>604</v>
      </c>
      <c r="I550" s="22"/>
      <c r="J550" s="22" t="s">
        <v>411</v>
      </c>
      <c r="K550" s="22"/>
      <c r="L550" s="22"/>
      <c r="M550" s="22"/>
      <c r="N550" s="24">
        <v>-112.69</v>
      </c>
    </row>
    <row r="551" spans="1:14" x14ac:dyDescent="0.25">
      <c r="A551" s="22"/>
      <c r="B551" s="22"/>
      <c r="C551" s="22"/>
      <c r="D551" s="22" t="s">
        <v>50</v>
      </c>
      <c r="E551" s="22"/>
      <c r="F551" s="23">
        <v>44456</v>
      </c>
      <c r="G551" s="22"/>
      <c r="H551" s="22" t="s">
        <v>605</v>
      </c>
      <c r="I551" s="22"/>
      <c r="J551" s="22" t="s">
        <v>713</v>
      </c>
      <c r="K551" s="22"/>
      <c r="L551" s="22"/>
      <c r="M551" s="22"/>
      <c r="N551" s="24">
        <v>-86.89</v>
      </c>
    </row>
    <row r="552" spans="1:14" x14ac:dyDescent="0.25">
      <c r="A552" s="22"/>
      <c r="B552" s="22"/>
      <c r="C552" s="22"/>
      <c r="D552" s="22" t="s">
        <v>50</v>
      </c>
      <c r="E552" s="22"/>
      <c r="F552" s="23">
        <v>44468</v>
      </c>
      <c r="G552" s="22"/>
      <c r="H552" s="22" t="s">
        <v>606</v>
      </c>
      <c r="I552" s="22"/>
      <c r="J552" s="22" t="s">
        <v>431</v>
      </c>
      <c r="K552" s="22"/>
      <c r="L552" s="22"/>
      <c r="M552" s="22"/>
      <c r="N552" s="24">
        <v>-487.29</v>
      </c>
    </row>
    <row r="553" spans="1:14" x14ac:dyDescent="0.25">
      <c r="A553" s="22"/>
      <c r="B553" s="22"/>
      <c r="C553" s="22"/>
      <c r="D553" s="22" t="s">
        <v>50</v>
      </c>
      <c r="E553" s="22"/>
      <c r="F553" s="23">
        <v>44468</v>
      </c>
      <c r="G553" s="22"/>
      <c r="H553" s="22" t="s">
        <v>607</v>
      </c>
      <c r="I553" s="22"/>
      <c r="J553" s="22" t="s">
        <v>714</v>
      </c>
      <c r="K553" s="22"/>
      <c r="L553" s="22"/>
      <c r="M553" s="22"/>
      <c r="N553" s="24">
        <v>-9864.61</v>
      </c>
    </row>
    <row r="554" spans="1:14" x14ac:dyDescent="0.25">
      <c r="A554" s="22"/>
      <c r="B554" s="22"/>
      <c r="C554" s="22"/>
      <c r="D554" s="22" t="s">
        <v>50</v>
      </c>
      <c r="E554" s="22"/>
      <c r="F554" s="23">
        <v>44468</v>
      </c>
      <c r="G554" s="22"/>
      <c r="H554" s="22" t="s">
        <v>608</v>
      </c>
      <c r="I554" s="22"/>
      <c r="J554" s="22" t="s">
        <v>715</v>
      </c>
      <c r="K554" s="22"/>
      <c r="L554" s="22"/>
      <c r="M554" s="22"/>
      <c r="N554" s="24">
        <v>-139.99</v>
      </c>
    </row>
    <row r="555" spans="1:14" x14ac:dyDescent="0.25">
      <c r="A555" s="22"/>
      <c r="B555" s="22"/>
      <c r="C555" s="22"/>
      <c r="D555" s="22" t="s">
        <v>50</v>
      </c>
      <c r="E555" s="22"/>
      <c r="F555" s="23">
        <v>44468</v>
      </c>
      <c r="G555" s="22"/>
      <c r="H555" s="22" t="s">
        <v>609</v>
      </c>
      <c r="I555" s="22"/>
      <c r="J555" s="22" t="s">
        <v>707</v>
      </c>
      <c r="K555" s="22"/>
      <c r="L555" s="22"/>
      <c r="M555" s="22"/>
      <c r="N555" s="24">
        <v>-1706.51</v>
      </c>
    </row>
    <row r="556" spans="1:14" x14ac:dyDescent="0.25">
      <c r="A556" s="22"/>
      <c r="B556" s="22"/>
      <c r="C556" s="22"/>
      <c r="D556" s="22" t="s">
        <v>50</v>
      </c>
      <c r="E556" s="22"/>
      <c r="F556" s="23">
        <v>44468</v>
      </c>
      <c r="G556" s="22"/>
      <c r="H556" s="22" t="s">
        <v>610</v>
      </c>
      <c r="I556" s="22"/>
      <c r="J556" s="22" t="s">
        <v>421</v>
      </c>
      <c r="K556" s="22"/>
      <c r="L556" s="22"/>
      <c r="M556" s="22"/>
      <c r="N556" s="24">
        <v>-800</v>
      </c>
    </row>
    <row r="557" spans="1:14" x14ac:dyDescent="0.25">
      <c r="A557" s="22"/>
      <c r="B557" s="22"/>
      <c r="C557" s="22"/>
      <c r="D557" s="22" t="s">
        <v>50</v>
      </c>
      <c r="E557" s="22"/>
      <c r="F557" s="23">
        <v>44468</v>
      </c>
      <c r="G557" s="22"/>
      <c r="H557" s="22" t="s">
        <v>611</v>
      </c>
      <c r="I557" s="22"/>
      <c r="J557" s="22" t="s">
        <v>413</v>
      </c>
      <c r="K557" s="22"/>
      <c r="L557" s="22" t="s">
        <v>531</v>
      </c>
      <c r="M557" s="22"/>
      <c r="N557" s="24">
        <v>-2053</v>
      </c>
    </row>
    <row r="558" spans="1:14" x14ac:dyDescent="0.25">
      <c r="A558" s="22"/>
      <c r="B558" s="22"/>
      <c r="C558" s="22"/>
      <c r="D558" s="22" t="s">
        <v>50</v>
      </c>
      <c r="E558" s="22"/>
      <c r="F558" s="23">
        <v>44468</v>
      </c>
      <c r="G558" s="22"/>
      <c r="H558" s="22" t="s">
        <v>612</v>
      </c>
      <c r="I558" s="22"/>
      <c r="J558" s="22" t="s">
        <v>716</v>
      </c>
      <c r="K558" s="22"/>
      <c r="L558" s="22"/>
      <c r="M558" s="22"/>
      <c r="N558" s="24">
        <v>-7056.26</v>
      </c>
    </row>
    <row r="559" spans="1:14" x14ac:dyDescent="0.25">
      <c r="A559" s="22"/>
      <c r="B559" s="22"/>
      <c r="C559" s="22"/>
      <c r="D559" s="22" t="s">
        <v>50</v>
      </c>
      <c r="E559" s="22"/>
      <c r="F559" s="23">
        <v>44468</v>
      </c>
      <c r="G559" s="22"/>
      <c r="H559" s="22" t="s">
        <v>613</v>
      </c>
      <c r="I559" s="22"/>
      <c r="J559" s="22" t="s">
        <v>464</v>
      </c>
      <c r="K559" s="22"/>
      <c r="L559" s="22"/>
      <c r="M559" s="22"/>
      <c r="N559" s="24">
        <v>-808</v>
      </c>
    </row>
    <row r="560" spans="1:14" x14ac:dyDescent="0.25">
      <c r="A560" s="22"/>
      <c r="B560" s="22"/>
      <c r="C560" s="22"/>
      <c r="D560" s="22" t="s">
        <v>52</v>
      </c>
      <c r="E560" s="22"/>
      <c r="F560" s="23">
        <v>44469</v>
      </c>
      <c r="G560" s="22"/>
      <c r="H560" s="22" t="s">
        <v>614</v>
      </c>
      <c r="I560" s="22"/>
      <c r="J560" s="22" t="s">
        <v>435</v>
      </c>
      <c r="K560" s="22"/>
      <c r="L560" s="22"/>
      <c r="M560" s="22"/>
      <c r="N560" s="24">
        <v>-2048.65</v>
      </c>
    </row>
    <row r="561" spans="1:14" x14ac:dyDescent="0.25">
      <c r="A561" s="22"/>
      <c r="B561" s="22"/>
      <c r="C561" s="22"/>
      <c r="D561" s="22" t="s">
        <v>50</v>
      </c>
      <c r="E561" s="22"/>
      <c r="F561" s="23">
        <v>44473</v>
      </c>
      <c r="G561" s="22"/>
      <c r="H561" s="22" t="s">
        <v>615</v>
      </c>
      <c r="I561" s="22"/>
      <c r="J561" s="22" t="s">
        <v>439</v>
      </c>
      <c r="K561" s="22"/>
      <c r="L561" s="22"/>
      <c r="M561" s="22"/>
      <c r="N561" s="24">
        <v>-19.98</v>
      </c>
    </row>
    <row r="562" spans="1:14" x14ac:dyDescent="0.25">
      <c r="A562" s="22"/>
      <c r="B562" s="22"/>
      <c r="C562" s="22"/>
      <c r="D562" s="22" t="s">
        <v>50</v>
      </c>
      <c r="E562" s="22"/>
      <c r="F562" s="23">
        <v>44473</v>
      </c>
      <c r="G562" s="22"/>
      <c r="H562" s="22" t="s">
        <v>616</v>
      </c>
      <c r="I562" s="22"/>
      <c r="J562" s="22" t="s">
        <v>717</v>
      </c>
      <c r="K562" s="22"/>
      <c r="L562" s="22"/>
      <c r="M562" s="22"/>
      <c r="N562" s="24">
        <v>-380.4</v>
      </c>
    </row>
    <row r="563" spans="1:14" x14ac:dyDescent="0.25">
      <c r="A563" s="22"/>
      <c r="B563" s="22"/>
      <c r="C563" s="22"/>
      <c r="D563" s="22" t="s">
        <v>50</v>
      </c>
      <c r="E563" s="22"/>
      <c r="F563" s="23">
        <v>44473</v>
      </c>
      <c r="G563" s="22"/>
      <c r="H563" s="22" t="s">
        <v>617</v>
      </c>
      <c r="I563" s="22"/>
      <c r="J563" s="22" t="s">
        <v>440</v>
      </c>
      <c r="K563" s="22"/>
      <c r="L563" s="22" t="s">
        <v>545</v>
      </c>
      <c r="M563" s="22"/>
      <c r="N563" s="24">
        <v>0</v>
      </c>
    </row>
    <row r="564" spans="1:14" x14ac:dyDescent="0.25">
      <c r="A564" s="22"/>
      <c r="B564" s="22"/>
      <c r="C564" s="22"/>
      <c r="D564" s="22" t="s">
        <v>50</v>
      </c>
      <c r="E564" s="22"/>
      <c r="F564" s="23">
        <v>44473</v>
      </c>
      <c r="G564" s="22"/>
      <c r="H564" s="22" t="s">
        <v>618</v>
      </c>
      <c r="I564" s="22"/>
      <c r="J564" s="22" t="s">
        <v>447</v>
      </c>
      <c r="K564" s="22"/>
      <c r="L564" s="22"/>
      <c r="M564" s="22"/>
      <c r="N564" s="24">
        <v>-1871.63</v>
      </c>
    </row>
    <row r="565" spans="1:14" x14ac:dyDescent="0.25">
      <c r="A565" s="22"/>
      <c r="B565" s="22"/>
      <c r="C565" s="22"/>
      <c r="D565" s="22" t="s">
        <v>50</v>
      </c>
      <c r="E565" s="22"/>
      <c r="F565" s="23">
        <v>44483</v>
      </c>
      <c r="G565" s="22"/>
      <c r="H565" s="22" t="s">
        <v>619</v>
      </c>
      <c r="I565" s="22"/>
      <c r="J565" s="22" t="s">
        <v>404</v>
      </c>
      <c r="K565" s="22"/>
      <c r="L565" s="22" t="s">
        <v>530</v>
      </c>
      <c r="M565" s="22"/>
      <c r="N565" s="24">
        <v>-89.12</v>
      </c>
    </row>
    <row r="566" spans="1:14" x14ac:dyDescent="0.25">
      <c r="A566" s="22"/>
      <c r="B566" s="22"/>
      <c r="C566" s="22"/>
      <c r="D566" s="22" t="s">
        <v>50</v>
      </c>
      <c r="E566" s="22"/>
      <c r="F566" s="23">
        <v>44483</v>
      </c>
      <c r="G566" s="22"/>
      <c r="H566" s="22" t="s">
        <v>620</v>
      </c>
      <c r="I566" s="22"/>
      <c r="J566" s="22" t="s">
        <v>405</v>
      </c>
      <c r="K566" s="22"/>
      <c r="L566" s="22" t="s">
        <v>530</v>
      </c>
      <c r="M566" s="22"/>
      <c r="N566" s="24">
        <v>-79.739999999999995</v>
      </c>
    </row>
    <row r="567" spans="1:14" x14ac:dyDescent="0.25">
      <c r="A567" s="22"/>
      <c r="B567" s="22"/>
      <c r="C567" s="22"/>
      <c r="D567" s="22" t="s">
        <v>50</v>
      </c>
      <c r="E567" s="22"/>
      <c r="F567" s="23">
        <v>44483</v>
      </c>
      <c r="G567" s="22"/>
      <c r="H567" s="22" t="s">
        <v>621</v>
      </c>
      <c r="I567" s="22"/>
      <c r="J567" s="22" t="s">
        <v>703</v>
      </c>
      <c r="K567" s="22"/>
      <c r="L567" s="22"/>
      <c r="M567" s="22"/>
      <c r="N567" s="24">
        <v>-382.38</v>
      </c>
    </row>
    <row r="568" spans="1:14" x14ac:dyDescent="0.25">
      <c r="A568" s="22"/>
      <c r="B568" s="22"/>
      <c r="C568" s="22"/>
      <c r="D568" s="22" t="s">
        <v>50</v>
      </c>
      <c r="E568" s="22"/>
      <c r="F568" s="23">
        <v>44483</v>
      </c>
      <c r="G568" s="22"/>
      <c r="H568" s="22" t="s">
        <v>622</v>
      </c>
      <c r="I568" s="22"/>
      <c r="J568" s="22" t="s">
        <v>406</v>
      </c>
      <c r="K568" s="22"/>
      <c r="L568" s="22"/>
      <c r="M568" s="22"/>
      <c r="N568" s="24">
        <v>-543.38</v>
      </c>
    </row>
    <row r="569" spans="1:14" x14ac:dyDescent="0.25">
      <c r="A569" s="22"/>
      <c r="B569" s="22"/>
      <c r="C569" s="22"/>
      <c r="D569" s="22" t="s">
        <v>50</v>
      </c>
      <c r="E569" s="22"/>
      <c r="F569" s="23">
        <v>44483</v>
      </c>
      <c r="G569" s="22"/>
      <c r="H569" s="22" t="s">
        <v>623</v>
      </c>
      <c r="I569" s="22"/>
      <c r="J569" s="22" t="s">
        <v>715</v>
      </c>
      <c r="K569" s="22"/>
      <c r="L569" s="22"/>
      <c r="M569" s="22"/>
      <c r="N569" s="24">
        <v>-139.99</v>
      </c>
    </row>
    <row r="570" spans="1:14" x14ac:dyDescent="0.25">
      <c r="A570" s="22"/>
      <c r="B570" s="22"/>
      <c r="C570" s="22"/>
      <c r="D570" s="22" t="s">
        <v>50</v>
      </c>
      <c r="E570" s="22"/>
      <c r="F570" s="23">
        <v>44483</v>
      </c>
      <c r="G570" s="22"/>
      <c r="H570" s="22" t="s">
        <v>624</v>
      </c>
      <c r="I570" s="22"/>
      <c r="J570" s="22" t="s">
        <v>411</v>
      </c>
      <c r="K570" s="22"/>
      <c r="L570" s="22"/>
      <c r="M570" s="22"/>
      <c r="N570" s="24">
        <v>-113.07</v>
      </c>
    </row>
    <row r="571" spans="1:14" x14ac:dyDescent="0.25">
      <c r="A571" s="22"/>
      <c r="B571" s="22"/>
      <c r="C571" s="22"/>
      <c r="D571" s="22" t="s">
        <v>50</v>
      </c>
      <c r="E571" s="22"/>
      <c r="F571" s="23">
        <v>44483</v>
      </c>
      <c r="G571" s="22"/>
      <c r="H571" s="22" t="s">
        <v>625</v>
      </c>
      <c r="I571" s="22"/>
      <c r="J571" s="22" t="s">
        <v>444</v>
      </c>
      <c r="K571" s="22"/>
      <c r="L571" s="22"/>
      <c r="M571" s="22"/>
      <c r="N571" s="24">
        <v>-477.46</v>
      </c>
    </row>
    <row r="572" spans="1:14" x14ac:dyDescent="0.25">
      <c r="A572" s="22"/>
      <c r="B572" s="22"/>
      <c r="C572" s="22"/>
      <c r="D572" s="22" t="s">
        <v>50</v>
      </c>
      <c r="E572" s="22"/>
      <c r="F572" s="23">
        <v>44483</v>
      </c>
      <c r="G572" s="22"/>
      <c r="H572" s="22" t="s">
        <v>626</v>
      </c>
      <c r="I572" s="22"/>
      <c r="J572" s="22" t="s">
        <v>414</v>
      </c>
      <c r="K572" s="22"/>
      <c r="L572" s="22"/>
      <c r="M572" s="22"/>
      <c r="N572" s="24">
        <v>-592.29999999999995</v>
      </c>
    </row>
    <row r="573" spans="1:14" x14ac:dyDescent="0.25">
      <c r="A573" s="22"/>
      <c r="B573" s="22"/>
      <c r="C573" s="22"/>
      <c r="D573" s="22" t="s">
        <v>50</v>
      </c>
      <c r="E573" s="22"/>
      <c r="F573" s="23">
        <v>44483</v>
      </c>
      <c r="G573" s="22"/>
      <c r="H573" s="22" t="s">
        <v>627</v>
      </c>
      <c r="I573" s="22"/>
      <c r="J573" s="22" t="s">
        <v>464</v>
      </c>
      <c r="K573" s="22"/>
      <c r="L573" s="22"/>
      <c r="M573" s="22"/>
      <c r="N573" s="24">
        <v>-3757</v>
      </c>
    </row>
    <row r="574" spans="1:14" x14ac:dyDescent="0.25">
      <c r="A574" s="22"/>
      <c r="B574" s="22"/>
      <c r="C574" s="22"/>
      <c r="D574" s="22" t="s">
        <v>50</v>
      </c>
      <c r="E574" s="22"/>
      <c r="F574" s="23">
        <v>44483</v>
      </c>
      <c r="G574" s="22"/>
      <c r="H574" s="22" t="s">
        <v>628</v>
      </c>
      <c r="I574" s="22"/>
      <c r="J574" s="22" t="s">
        <v>417</v>
      </c>
      <c r="K574" s="22"/>
      <c r="L574" s="22" t="s">
        <v>533</v>
      </c>
      <c r="M574" s="22"/>
      <c r="N574" s="24">
        <v>-138.13999999999999</v>
      </c>
    </row>
    <row r="575" spans="1:14" x14ac:dyDescent="0.25">
      <c r="A575" s="22"/>
      <c r="B575" s="22"/>
      <c r="C575" s="22"/>
      <c r="D575" s="22" t="s">
        <v>50</v>
      </c>
      <c r="E575" s="22"/>
      <c r="F575" s="23">
        <v>44483</v>
      </c>
      <c r="G575" s="22"/>
      <c r="H575" s="22" t="s">
        <v>629</v>
      </c>
      <c r="I575" s="22"/>
      <c r="J575" s="22" t="s">
        <v>423</v>
      </c>
      <c r="K575" s="22"/>
      <c r="L575" s="22" t="s">
        <v>534</v>
      </c>
      <c r="M575" s="22"/>
      <c r="N575" s="24">
        <v>-24.5</v>
      </c>
    </row>
    <row r="576" spans="1:14" x14ac:dyDescent="0.25">
      <c r="A576" s="22"/>
      <c r="B576" s="22"/>
      <c r="C576" s="22"/>
      <c r="D576" s="22" t="s">
        <v>50</v>
      </c>
      <c r="E576" s="22"/>
      <c r="F576" s="23">
        <v>44483</v>
      </c>
      <c r="G576" s="22"/>
      <c r="H576" s="22" t="s">
        <v>630</v>
      </c>
      <c r="I576" s="22"/>
      <c r="J576" s="22" t="s">
        <v>712</v>
      </c>
      <c r="K576" s="22"/>
      <c r="L576" s="22"/>
      <c r="M576" s="22"/>
      <c r="N576" s="24">
        <v>-161.65</v>
      </c>
    </row>
    <row r="577" spans="1:14" x14ac:dyDescent="0.25">
      <c r="A577" s="22"/>
      <c r="B577" s="22"/>
      <c r="C577" s="22"/>
      <c r="D577" s="22" t="s">
        <v>50</v>
      </c>
      <c r="E577" s="22"/>
      <c r="F577" s="23">
        <v>44483</v>
      </c>
      <c r="G577" s="22"/>
      <c r="H577" s="22" t="s">
        <v>631</v>
      </c>
      <c r="I577" s="22"/>
      <c r="J577" s="22" t="s">
        <v>427</v>
      </c>
      <c r="K577" s="22"/>
      <c r="L577" s="22"/>
      <c r="M577" s="22"/>
      <c r="N577" s="24">
        <v>-6109.49</v>
      </c>
    </row>
    <row r="578" spans="1:14" x14ac:dyDescent="0.25">
      <c r="A578" s="22"/>
      <c r="B578" s="22"/>
      <c r="C578" s="22"/>
      <c r="D578" s="22" t="s">
        <v>50</v>
      </c>
      <c r="E578" s="22"/>
      <c r="F578" s="23">
        <v>44483</v>
      </c>
      <c r="G578" s="22"/>
      <c r="H578" s="22" t="s">
        <v>632</v>
      </c>
      <c r="I578" s="22"/>
      <c r="J578" s="22" t="s">
        <v>397</v>
      </c>
      <c r="K578" s="22"/>
      <c r="L578" s="22" t="s">
        <v>733</v>
      </c>
      <c r="M578" s="22"/>
      <c r="N578" s="24">
        <v>-110</v>
      </c>
    </row>
    <row r="579" spans="1:14" x14ac:dyDescent="0.25">
      <c r="A579" s="22"/>
      <c r="B579" s="22"/>
      <c r="C579" s="22"/>
      <c r="D579" s="22" t="s">
        <v>50</v>
      </c>
      <c r="E579" s="22"/>
      <c r="F579" s="23">
        <v>44496</v>
      </c>
      <c r="G579" s="22"/>
      <c r="H579" s="22" t="s">
        <v>633</v>
      </c>
      <c r="I579" s="22"/>
      <c r="J579" s="22" t="s">
        <v>431</v>
      </c>
      <c r="K579" s="22"/>
      <c r="L579" s="22"/>
      <c r="M579" s="22"/>
      <c r="N579" s="24">
        <v>-372.75</v>
      </c>
    </row>
    <row r="580" spans="1:14" x14ac:dyDescent="0.25">
      <c r="A580" s="22"/>
      <c r="B580" s="22"/>
      <c r="C580" s="22"/>
      <c r="D580" s="22" t="s">
        <v>50</v>
      </c>
      <c r="E580" s="22"/>
      <c r="F580" s="23">
        <v>44496</v>
      </c>
      <c r="G580" s="22"/>
      <c r="H580" s="22" t="s">
        <v>634</v>
      </c>
      <c r="I580" s="22"/>
      <c r="J580" s="22" t="s">
        <v>439</v>
      </c>
      <c r="K580" s="22"/>
      <c r="L580" s="22"/>
      <c r="M580" s="22"/>
      <c r="N580" s="24">
        <v>-38.22</v>
      </c>
    </row>
    <row r="581" spans="1:14" x14ac:dyDescent="0.25">
      <c r="A581" s="22"/>
      <c r="B581" s="22"/>
      <c r="C581" s="22"/>
      <c r="D581" s="22" t="s">
        <v>50</v>
      </c>
      <c r="E581" s="22"/>
      <c r="F581" s="23">
        <v>44496</v>
      </c>
      <c r="G581" s="22"/>
      <c r="H581" s="22" t="s">
        <v>635</v>
      </c>
      <c r="I581" s="22"/>
      <c r="J581" s="22" t="s">
        <v>479</v>
      </c>
      <c r="K581" s="22"/>
      <c r="L581" s="22"/>
      <c r="M581" s="22"/>
      <c r="N581" s="24">
        <v>-325</v>
      </c>
    </row>
    <row r="582" spans="1:14" x14ac:dyDescent="0.25">
      <c r="A582" s="22"/>
      <c r="B582" s="22"/>
      <c r="C582" s="22"/>
      <c r="D582" s="22" t="s">
        <v>50</v>
      </c>
      <c r="E582" s="22"/>
      <c r="F582" s="23">
        <v>44496</v>
      </c>
      <c r="G582" s="22"/>
      <c r="H582" s="22" t="s">
        <v>636</v>
      </c>
      <c r="I582" s="22"/>
      <c r="J582" s="22" t="s">
        <v>440</v>
      </c>
      <c r="K582" s="22"/>
      <c r="L582" s="22"/>
      <c r="M582" s="22"/>
      <c r="N582" s="24">
        <v>-20</v>
      </c>
    </row>
    <row r="583" spans="1:14" x14ac:dyDescent="0.25">
      <c r="A583" s="22"/>
      <c r="B583" s="22"/>
      <c r="C583" s="22"/>
      <c r="D583" s="22" t="s">
        <v>50</v>
      </c>
      <c r="E583" s="22"/>
      <c r="F583" s="23">
        <v>44496</v>
      </c>
      <c r="G583" s="22"/>
      <c r="H583" s="22" t="s">
        <v>637</v>
      </c>
      <c r="I583" s="22"/>
      <c r="J583" s="22" t="s">
        <v>408</v>
      </c>
      <c r="K583" s="22"/>
      <c r="L583" s="22"/>
      <c r="M583" s="22"/>
      <c r="N583" s="24">
        <v>-1450</v>
      </c>
    </row>
    <row r="584" spans="1:14" x14ac:dyDescent="0.25">
      <c r="A584" s="22"/>
      <c r="B584" s="22"/>
      <c r="C584" s="22"/>
      <c r="D584" s="22" t="s">
        <v>50</v>
      </c>
      <c r="E584" s="22"/>
      <c r="F584" s="23">
        <v>44496</v>
      </c>
      <c r="G584" s="22"/>
      <c r="H584" s="22" t="s">
        <v>638</v>
      </c>
      <c r="I584" s="22"/>
      <c r="J584" s="22" t="s">
        <v>710</v>
      </c>
      <c r="K584" s="22"/>
      <c r="L584" s="22"/>
      <c r="M584" s="22"/>
      <c r="N584" s="24">
        <v>-505.5</v>
      </c>
    </row>
    <row r="585" spans="1:14" x14ac:dyDescent="0.25">
      <c r="A585" s="22"/>
      <c r="B585" s="22"/>
      <c r="C585" s="22"/>
      <c r="D585" s="22" t="s">
        <v>50</v>
      </c>
      <c r="E585" s="22"/>
      <c r="F585" s="23">
        <v>44496</v>
      </c>
      <c r="G585" s="22"/>
      <c r="H585" s="22" t="s">
        <v>639</v>
      </c>
      <c r="I585" s="22"/>
      <c r="J585" s="22" t="s">
        <v>429</v>
      </c>
      <c r="K585" s="22"/>
      <c r="L585" s="22"/>
      <c r="M585" s="22"/>
      <c r="N585" s="24">
        <v>-35</v>
      </c>
    </row>
    <row r="586" spans="1:14" x14ac:dyDescent="0.25">
      <c r="A586" s="22"/>
      <c r="B586" s="22"/>
      <c r="C586" s="22"/>
      <c r="D586" s="22" t="s">
        <v>50</v>
      </c>
      <c r="E586" s="22"/>
      <c r="F586" s="23">
        <v>44496</v>
      </c>
      <c r="G586" s="22"/>
      <c r="H586" s="22" t="s">
        <v>640</v>
      </c>
      <c r="I586" s="22"/>
      <c r="J586" s="22" t="s">
        <v>433</v>
      </c>
      <c r="K586" s="22"/>
      <c r="L586" s="22"/>
      <c r="M586" s="22"/>
      <c r="N586" s="24">
        <v>-61.5</v>
      </c>
    </row>
    <row r="587" spans="1:14" x14ac:dyDescent="0.25">
      <c r="A587" s="22"/>
      <c r="B587" s="22"/>
      <c r="C587" s="22"/>
      <c r="D587" s="22" t="s">
        <v>50</v>
      </c>
      <c r="E587" s="22"/>
      <c r="F587" s="23">
        <v>44496</v>
      </c>
      <c r="G587" s="22"/>
      <c r="H587" s="22" t="s">
        <v>641</v>
      </c>
      <c r="I587" s="22"/>
      <c r="J587" s="22" t="s">
        <v>442</v>
      </c>
      <c r="K587" s="22"/>
      <c r="L587" s="22"/>
      <c r="M587" s="22"/>
      <c r="N587" s="24">
        <v>-679.49</v>
      </c>
    </row>
    <row r="588" spans="1:14" x14ac:dyDescent="0.25">
      <c r="A588" s="22"/>
      <c r="B588" s="22"/>
      <c r="C588" s="22"/>
      <c r="D588" s="22" t="s">
        <v>52</v>
      </c>
      <c r="E588" s="22"/>
      <c r="F588" s="23">
        <v>44498</v>
      </c>
      <c r="G588" s="22"/>
      <c r="H588" s="22" t="s">
        <v>642</v>
      </c>
      <c r="I588" s="22"/>
      <c r="J588" s="22" t="s">
        <v>435</v>
      </c>
      <c r="K588" s="22"/>
      <c r="L588" s="22"/>
      <c r="M588" s="22"/>
      <c r="N588" s="24">
        <v>-1960.45</v>
      </c>
    </row>
    <row r="589" spans="1:14" x14ac:dyDescent="0.25">
      <c r="A589" s="22"/>
      <c r="B589" s="22"/>
      <c r="C589" s="22"/>
      <c r="D589" s="22" t="s">
        <v>50</v>
      </c>
      <c r="E589" s="22"/>
      <c r="F589" s="23">
        <v>44497</v>
      </c>
      <c r="G589" s="22"/>
      <c r="H589" s="22" t="s">
        <v>643</v>
      </c>
      <c r="I589" s="22"/>
      <c r="J589" s="22" t="s">
        <v>718</v>
      </c>
      <c r="K589" s="22"/>
      <c r="L589" s="22"/>
      <c r="M589" s="22"/>
      <c r="N589" s="24">
        <v>-24</v>
      </c>
    </row>
    <row r="590" spans="1:14" x14ac:dyDescent="0.25">
      <c r="A590" s="22"/>
      <c r="B590" s="22"/>
      <c r="C590" s="22"/>
      <c r="D590" s="22" t="s">
        <v>50</v>
      </c>
      <c r="E590" s="22"/>
      <c r="F590" s="23">
        <v>44497</v>
      </c>
      <c r="G590" s="22"/>
      <c r="H590" s="22" t="s">
        <v>644</v>
      </c>
      <c r="I590" s="22"/>
      <c r="J590" s="22" t="s">
        <v>719</v>
      </c>
      <c r="K590" s="22"/>
      <c r="L590" s="22"/>
      <c r="M590" s="22"/>
      <c r="N590" s="24">
        <v>-6716.7</v>
      </c>
    </row>
    <row r="591" spans="1:14" x14ac:dyDescent="0.25">
      <c r="A591" s="22"/>
      <c r="B591" s="22"/>
      <c r="C591" s="22"/>
      <c r="D591" s="22" t="s">
        <v>50</v>
      </c>
      <c r="E591" s="22"/>
      <c r="F591" s="23">
        <v>44504</v>
      </c>
      <c r="G591" s="22"/>
      <c r="H591" s="22" t="s">
        <v>645</v>
      </c>
      <c r="I591" s="22"/>
      <c r="J591" s="22" t="s">
        <v>410</v>
      </c>
      <c r="K591" s="22"/>
      <c r="L591" s="22"/>
      <c r="M591" s="22"/>
      <c r="N591" s="24">
        <v>-1380.87</v>
      </c>
    </row>
    <row r="592" spans="1:14" x14ac:dyDescent="0.25">
      <c r="A592" s="22"/>
      <c r="B592" s="22"/>
      <c r="C592" s="22"/>
      <c r="D592" s="22" t="s">
        <v>50</v>
      </c>
      <c r="E592" s="22"/>
      <c r="F592" s="23">
        <v>44504</v>
      </c>
      <c r="G592" s="22"/>
      <c r="H592" s="22" t="s">
        <v>646</v>
      </c>
      <c r="I592" s="22"/>
      <c r="J592" s="22" t="s">
        <v>703</v>
      </c>
      <c r="K592" s="22"/>
      <c r="L592" s="22"/>
      <c r="M592" s="22"/>
      <c r="N592" s="24">
        <v>-107.29</v>
      </c>
    </row>
    <row r="593" spans="1:14" x14ac:dyDescent="0.25">
      <c r="A593" s="22"/>
      <c r="B593" s="22"/>
      <c r="C593" s="22"/>
      <c r="D593" s="22" t="s">
        <v>50</v>
      </c>
      <c r="E593" s="22"/>
      <c r="F593" s="23">
        <v>44504</v>
      </c>
      <c r="G593" s="22"/>
      <c r="H593" s="22" t="s">
        <v>647</v>
      </c>
      <c r="I593" s="22"/>
      <c r="J593" s="22" t="s">
        <v>404</v>
      </c>
      <c r="K593" s="22"/>
      <c r="L593" s="22" t="s">
        <v>530</v>
      </c>
      <c r="M593" s="22"/>
      <c r="N593" s="24">
        <v>-235.2</v>
      </c>
    </row>
    <row r="594" spans="1:14" x14ac:dyDescent="0.25">
      <c r="A594" s="22"/>
      <c r="B594" s="22"/>
      <c r="C594" s="22"/>
      <c r="D594" s="22" t="s">
        <v>50</v>
      </c>
      <c r="E594" s="22"/>
      <c r="F594" s="23">
        <v>44504</v>
      </c>
      <c r="G594" s="22"/>
      <c r="H594" s="22" t="s">
        <v>648</v>
      </c>
      <c r="I594" s="22"/>
      <c r="J594" s="22" t="s">
        <v>426</v>
      </c>
      <c r="K594" s="22"/>
      <c r="L594" s="22"/>
      <c r="M594" s="22"/>
      <c r="N594" s="24">
        <v>-131.18</v>
      </c>
    </row>
    <row r="595" spans="1:14" x14ac:dyDescent="0.25">
      <c r="A595" s="22"/>
      <c r="B595" s="22"/>
      <c r="C595" s="22"/>
      <c r="D595" s="22" t="s">
        <v>50</v>
      </c>
      <c r="E595" s="22"/>
      <c r="F595" s="23">
        <v>44504</v>
      </c>
      <c r="G595" s="22"/>
      <c r="H595" s="22" t="s">
        <v>649</v>
      </c>
      <c r="I595" s="22"/>
      <c r="J595" s="22" t="s">
        <v>440</v>
      </c>
      <c r="K595" s="22"/>
      <c r="L595" s="22"/>
      <c r="M595" s="22"/>
      <c r="N595" s="24">
        <v>-20</v>
      </c>
    </row>
    <row r="596" spans="1:14" x14ac:dyDescent="0.25">
      <c r="A596" s="22"/>
      <c r="B596" s="22"/>
      <c r="C596" s="22"/>
      <c r="D596" s="22" t="s">
        <v>50</v>
      </c>
      <c r="E596" s="22"/>
      <c r="F596" s="23">
        <v>44504</v>
      </c>
      <c r="G596" s="22"/>
      <c r="H596" s="22" t="s">
        <v>650</v>
      </c>
      <c r="I596" s="22"/>
      <c r="J596" s="22" t="s">
        <v>408</v>
      </c>
      <c r="K596" s="22"/>
      <c r="L596" s="22"/>
      <c r="M596" s="22"/>
      <c r="N596" s="24">
        <v>-9500</v>
      </c>
    </row>
    <row r="597" spans="1:14" x14ac:dyDescent="0.25">
      <c r="A597" s="22"/>
      <c r="B597" s="22"/>
      <c r="C597" s="22"/>
      <c r="D597" s="22" t="s">
        <v>50</v>
      </c>
      <c r="E597" s="22"/>
      <c r="F597" s="23">
        <v>44504</v>
      </c>
      <c r="G597" s="22"/>
      <c r="H597" s="22" t="s">
        <v>651</v>
      </c>
      <c r="I597" s="22"/>
      <c r="J597" s="22" t="s">
        <v>715</v>
      </c>
      <c r="K597" s="22"/>
      <c r="L597" s="22"/>
      <c r="M597" s="22"/>
      <c r="N597" s="24">
        <v>-319.98</v>
      </c>
    </row>
    <row r="598" spans="1:14" x14ac:dyDescent="0.25">
      <c r="A598" s="22"/>
      <c r="B598" s="22"/>
      <c r="C598" s="22"/>
      <c r="D598" s="22" t="s">
        <v>50</v>
      </c>
      <c r="E598" s="22"/>
      <c r="F598" s="23">
        <v>44504</v>
      </c>
      <c r="G598" s="22"/>
      <c r="H598" s="22" t="s">
        <v>652</v>
      </c>
      <c r="I598" s="22"/>
      <c r="J598" s="22" t="s">
        <v>413</v>
      </c>
      <c r="K598" s="22"/>
      <c r="L598" s="22" t="s">
        <v>531</v>
      </c>
      <c r="M598" s="22"/>
      <c r="N598" s="24">
        <v>-312</v>
      </c>
    </row>
    <row r="599" spans="1:14" x14ac:dyDescent="0.25">
      <c r="A599" s="22"/>
      <c r="B599" s="22"/>
      <c r="C599" s="22"/>
      <c r="D599" s="22" t="s">
        <v>50</v>
      </c>
      <c r="E599" s="22"/>
      <c r="F599" s="23">
        <v>44504</v>
      </c>
      <c r="G599" s="22"/>
      <c r="H599" s="22" t="s">
        <v>653</v>
      </c>
      <c r="I599" s="22"/>
      <c r="J599" s="22" t="s">
        <v>716</v>
      </c>
      <c r="K599" s="22"/>
      <c r="L599" s="22"/>
      <c r="M599" s="22"/>
      <c r="N599" s="24">
        <v>-4559.3599999999997</v>
      </c>
    </row>
    <row r="600" spans="1:14" x14ac:dyDescent="0.25">
      <c r="A600" s="22"/>
      <c r="B600" s="22"/>
      <c r="C600" s="22"/>
      <c r="D600" s="22" t="s">
        <v>50</v>
      </c>
      <c r="E600" s="22"/>
      <c r="F600" s="23">
        <v>44504</v>
      </c>
      <c r="G600" s="22"/>
      <c r="H600" s="22" t="s">
        <v>654</v>
      </c>
      <c r="I600" s="22"/>
      <c r="J600" s="22" t="s">
        <v>415</v>
      </c>
      <c r="K600" s="22"/>
      <c r="L600" s="22"/>
      <c r="M600" s="22"/>
      <c r="N600" s="24">
        <v>-900</v>
      </c>
    </row>
    <row r="601" spans="1:14" x14ac:dyDescent="0.25">
      <c r="A601" s="22"/>
      <c r="B601" s="22"/>
      <c r="C601" s="22"/>
      <c r="D601" s="22" t="s">
        <v>50</v>
      </c>
      <c r="E601" s="22"/>
      <c r="F601" s="23">
        <v>44504</v>
      </c>
      <c r="G601" s="22"/>
      <c r="H601" s="22" t="s">
        <v>655</v>
      </c>
      <c r="I601" s="22"/>
      <c r="J601" s="22" t="s">
        <v>720</v>
      </c>
      <c r="K601" s="22"/>
      <c r="L601" s="22" t="s">
        <v>545</v>
      </c>
      <c r="M601" s="22"/>
      <c r="N601" s="24">
        <v>0</v>
      </c>
    </row>
    <row r="602" spans="1:14" x14ac:dyDescent="0.25">
      <c r="A602" s="22"/>
      <c r="B602" s="22"/>
      <c r="C602" s="22"/>
      <c r="D602" s="22" t="s">
        <v>50</v>
      </c>
      <c r="E602" s="22"/>
      <c r="F602" s="23">
        <v>44504</v>
      </c>
      <c r="G602" s="22"/>
      <c r="H602" s="22" t="s">
        <v>656</v>
      </c>
      <c r="I602" s="22"/>
      <c r="J602" s="22" t="s">
        <v>720</v>
      </c>
      <c r="K602" s="22"/>
      <c r="L602" s="22"/>
      <c r="M602" s="22"/>
      <c r="N602" s="24">
        <v>-72</v>
      </c>
    </row>
    <row r="603" spans="1:14" x14ac:dyDescent="0.25">
      <c r="A603" s="22"/>
      <c r="B603" s="22"/>
      <c r="C603" s="22"/>
      <c r="D603" s="22" t="s">
        <v>50</v>
      </c>
      <c r="E603" s="22"/>
      <c r="F603" s="23">
        <v>44505</v>
      </c>
      <c r="G603" s="22"/>
      <c r="H603" s="22" t="s">
        <v>657</v>
      </c>
      <c r="I603" s="22"/>
      <c r="J603" s="22" t="s">
        <v>405</v>
      </c>
      <c r="K603" s="22"/>
      <c r="L603" s="22" t="s">
        <v>530</v>
      </c>
      <c r="M603" s="22"/>
      <c r="N603" s="24">
        <v>-360.42</v>
      </c>
    </row>
    <row r="604" spans="1:14" x14ac:dyDescent="0.25">
      <c r="A604" s="22"/>
      <c r="B604" s="22"/>
      <c r="C604" s="22"/>
      <c r="D604" s="22" t="s">
        <v>50</v>
      </c>
      <c r="E604" s="22"/>
      <c r="F604" s="23">
        <v>44505</v>
      </c>
      <c r="G604" s="22"/>
      <c r="H604" s="22" t="s">
        <v>658</v>
      </c>
      <c r="I604" s="22"/>
      <c r="J604" s="22" t="s">
        <v>717</v>
      </c>
      <c r="K604" s="22"/>
      <c r="L604" s="22"/>
      <c r="M604" s="22"/>
      <c r="N604" s="24">
        <v>-40</v>
      </c>
    </row>
    <row r="605" spans="1:14" x14ac:dyDescent="0.25">
      <c r="A605" s="22"/>
      <c r="B605" s="22"/>
      <c r="C605" s="22"/>
      <c r="D605" s="22" t="s">
        <v>50</v>
      </c>
      <c r="E605" s="22"/>
      <c r="F605" s="23">
        <v>44505</v>
      </c>
      <c r="G605" s="22"/>
      <c r="H605" s="22" t="s">
        <v>659</v>
      </c>
      <c r="I605" s="22"/>
      <c r="J605" s="22" t="s">
        <v>410</v>
      </c>
      <c r="K605" s="22"/>
      <c r="L605" s="22"/>
      <c r="M605" s="22"/>
      <c r="N605" s="24">
        <v>-549.19000000000005</v>
      </c>
    </row>
    <row r="606" spans="1:14" x14ac:dyDescent="0.25">
      <c r="A606" s="22"/>
      <c r="B606" s="22"/>
      <c r="C606" s="22"/>
      <c r="D606" s="22" t="s">
        <v>50</v>
      </c>
      <c r="E606" s="22"/>
      <c r="F606" s="23">
        <v>44505</v>
      </c>
      <c r="G606" s="22"/>
      <c r="H606" s="22" t="s">
        <v>660</v>
      </c>
      <c r="I606" s="22"/>
      <c r="J606" s="22" t="s">
        <v>721</v>
      </c>
      <c r="K606" s="22"/>
      <c r="L606" s="22"/>
      <c r="M606" s="22"/>
      <c r="N606" s="24">
        <v>-55.2</v>
      </c>
    </row>
    <row r="607" spans="1:14" x14ac:dyDescent="0.25">
      <c r="A607" s="22"/>
      <c r="B607" s="22"/>
      <c r="C607" s="22"/>
      <c r="D607" s="22" t="s">
        <v>50</v>
      </c>
      <c r="E607" s="22"/>
      <c r="F607" s="23">
        <v>44512</v>
      </c>
      <c r="G607" s="22"/>
      <c r="H607" s="22" t="s">
        <v>661</v>
      </c>
      <c r="I607" s="22"/>
      <c r="J607" s="22" t="s">
        <v>418</v>
      </c>
      <c r="K607" s="22"/>
      <c r="L607" s="22"/>
      <c r="M607" s="22"/>
      <c r="N607" s="24">
        <v>-229</v>
      </c>
    </row>
    <row r="608" spans="1:14" x14ac:dyDescent="0.25">
      <c r="A608" s="22"/>
      <c r="B608" s="22"/>
      <c r="C608" s="22"/>
      <c r="D608" s="22" t="s">
        <v>50</v>
      </c>
      <c r="E608" s="22"/>
      <c r="F608" s="23">
        <v>44512</v>
      </c>
      <c r="G608" s="22"/>
      <c r="H608" s="22" t="s">
        <v>662</v>
      </c>
      <c r="I608" s="22"/>
      <c r="J608" s="22" t="s">
        <v>439</v>
      </c>
      <c r="K608" s="22"/>
      <c r="L608" s="22"/>
      <c r="M608" s="22"/>
      <c r="N608" s="24">
        <v>-394.29</v>
      </c>
    </row>
    <row r="609" spans="1:14" x14ac:dyDescent="0.25">
      <c r="A609" s="22"/>
      <c r="B609" s="22"/>
      <c r="C609" s="22"/>
      <c r="D609" s="22" t="s">
        <v>50</v>
      </c>
      <c r="E609" s="22"/>
      <c r="F609" s="23">
        <v>44512</v>
      </c>
      <c r="G609" s="22"/>
      <c r="H609" s="22" t="s">
        <v>663</v>
      </c>
      <c r="I609" s="22"/>
      <c r="J609" s="22" t="s">
        <v>722</v>
      </c>
      <c r="K609" s="22"/>
      <c r="L609" s="22"/>
      <c r="M609" s="22"/>
      <c r="N609" s="24">
        <v>-1225.3399999999999</v>
      </c>
    </row>
    <row r="610" spans="1:14" x14ac:dyDescent="0.25">
      <c r="A610" s="22"/>
      <c r="B610" s="22"/>
      <c r="C610" s="22"/>
      <c r="D610" s="22" t="s">
        <v>50</v>
      </c>
      <c r="E610" s="22"/>
      <c r="F610" s="23">
        <v>44512</v>
      </c>
      <c r="G610" s="22"/>
      <c r="H610" s="22" t="s">
        <v>664</v>
      </c>
      <c r="I610" s="22"/>
      <c r="J610" s="22" t="s">
        <v>411</v>
      </c>
      <c r="K610" s="22"/>
      <c r="L610" s="22"/>
      <c r="M610" s="22"/>
      <c r="N610" s="24">
        <v>-268.33999999999997</v>
      </c>
    </row>
    <row r="611" spans="1:14" x14ac:dyDescent="0.25">
      <c r="A611" s="22"/>
      <c r="B611" s="22"/>
      <c r="C611" s="22"/>
      <c r="D611" s="22" t="s">
        <v>50</v>
      </c>
      <c r="E611" s="22"/>
      <c r="F611" s="23">
        <v>44512</v>
      </c>
      <c r="G611" s="22"/>
      <c r="H611" s="22" t="s">
        <v>665</v>
      </c>
      <c r="I611" s="22"/>
      <c r="J611" s="22" t="s">
        <v>723</v>
      </c>
      <c r="K611" s="22"/>
      <c r="L611" s="22"/>
      <c r="M611" s="22"/>
      <c r="N611" s="24">
        <v>-8.36</v>
      </c>
    </row>
    <row r="612" spans="1:14" x14ac:dyDescent="0.25">
      <c r="A612" s="22"/>
      <c r="B612" s="22"/>
      <c r="C612" s="22"/>
      <c r="D612" s="22" t="s">
        <v>50</v>
      </c>
      <c r="E612" s="22"/>
      <c r="F612" s="23">
        <v>44512</v>
      </c>
      <c r="G612" s="22"/>
      <c r="H612" s="22" t="s">
        <v>666</v>
      </c>
      <c r="I612" s="22"/>
      <c r="J612" s="22" t="s">
        <v>452</v>
      </c>
      <c r="K612" s="22"/>
      <c r="L612" s="22"/>
      <c r="M612" s="22"/>
      <c r="N612" s="24">
        <v>-123.1</v>
      </c>
    </row>
    <row r="613" spans="1:14" x14ac:dyDescent="0.25">
      <c r="A613" s="22"/>
      <c r="B613" s="22"/>
      <c r="C613" s="22"/>
      <c r="D613" s="22" t="s">
        <v>50</v>
      </c>
      <c r="E613" s="22"/>
      <c r="F613" s="23">
        <v>44512</v>
      </c>
      <c r="G613" s="22"/>
      <c r="H613" s="22" t="s">
        <v>667</v>
      </c>
      <c r="I613" s="22"/>
      <c r="J613" s="22" t="s">
        <v>724</v>
      </c>
      <c r="K613" s="22"/>
      <c r="L613" s="22"/>
      <c r="M613" s="22"/>
      <c r="N613" s="24">
        <v>-1316.5</v>
      </c>
    </row>
    <row r="614" spans="1:14" x14ac:dyDescent="0.25">
      <c r="A614" s="22"/>
      <c r="B614" s="22"/>
      <c r="C614" s="22"/>
      <c r="D614" s="22" t="s">
        <v>50</v>
      </c>
      <c r="E614" s="22"/>
      <c r="F614" s="23">
        <v>44512</v>
      </c>
      <c r="G614" s="22"/>
      <c r="H614" s="22" t="s">
        <v>668</v>
      </c>
      <c r="I614" s="22"/>
      <c r="J614" s="22" t="s">
        <v>417</v>
      </c>
      <c r="K614" s="22"/>
      <c r="L614" s="22" t="s">
        <v>533</v>
      </c>
      <c r="M614" s="22"/>
      <c r="N614" s="24">
        <v>-138.15</v>
      </c>
    </row>
    <row r="615" spans="1:14" x14ac:dyDescent="0.25">
      <c r="A615" s="22"/>
      <c r="B615" s="22"/>
      <c r="C615" s="22"/>
      <c r="D615" s="22" t="s">
        <v>50</v>
      </c>
      <c r="E615" s="22"/>
      <c r="F615" s="23">
        <v>44512</v>
      </c>
      <c r="G615" s="22"/>
      <c r="H615" s="22" t="s">
        <v>669</v>
      </c>
      <c r="I615" s="22"/>
      <c r="J615" s="22" t="s">
        <v>445</v>
      </c>
      <c r="K615" s="22"/>
      <c r="L615" s="22" t="s">
        <v>734</v>
      </c>
      <c r="M615" s="22"/>
      <c r="N615" s="24">
        <v>-3323</v>
      </c>
    </row>
    <row r="616" spans="1:14" x14ac:dyDescent="0.25">
      <c r="A616" s="22"/>
      <c r="B616" s="22"/>
      <c r="C616" s="22"/>
      <c r="D616" s="22" t="s">
        <v>50</v>
      </c>
      <c r="E616" s="22"/>
      <c r="F616" s="23">
        <v>44512</v>
      </c>
      <c r="G616" s="22"/>
      <c r="H616" s="22" t="s">
        <v>670</v>
      </c>
      <c r="I616" s="22"/>
      <c r="J616" s="22" t="s">
        <v>423</v>
      </c>
      <c r="K616" s="22"/>
      <c r="L616" s="22" t="s">
        <v>534</v>
      </c>
      <c r="M616" s="22"/>
      <c r="N616" s="24">
        <v>-84.5</v>
      </c>
    </row>
    <row r="617" spans="1:14" x14ac:dyDescent="0.25">
      <c r="A617" s="22"/>
      <c r="B617" s="22"/>
      <c r="C617" s="22"/>
      <c r="D617" s="22" t="s">
        <v>50</v>
      </c>
      <c r="E617" s="22"/>
      <c r="F617" s="23">
        <v>44512</v>
      </c>
      <c r="G617" s="22"/>
      <c r="H617" s="22" t="s">
        <v>671</v>
      </c>
      <c r="I617" s="22"/>
      <c r="J617" s="22" t="s">
        <v>408</v>
      </c>
      <c r="K617" s="22"/>
      <c r="L617" s="22"/>
      <c r="M617" s="22"/>
      <c r="N617" s="24">
        <v>-1450</v>
      </c>
    </row>
    <row r="618" spans="1:14" x14ac:dyDescent="0.25">
      <c r="A618" s="22"/>
      <c r="B618" s="22"/>
      <c r="C618" s="22"/>
      <c r="D618" s="22" t="s">
        <v>50</v>
      </c>
      <c r="E618" s="22"/>
      <c r="F618" s="23">
        <v>44512</v>
      </c>
      <c r="G618" s="22"/>
      <c r="H618" s="22" t="s">
        <v>672</v>
      </c>
      <c r="I618" s="22"/>
      <c r="J618" s="22" t="s">
        <v>427</v>
      </c>
      <c r="K618" s="22"/>
      <c r="L618" s="22"/>
      <c r="M618" s="22"/>
      <c r="N618" s="24">
        <v>-2167.42</v>
      </c>
    </row>
    <row r="619" spans="1:14" x14ac:dyDescent="0.25">
      <c r="A619" s="22"/>
      <c r="B619" s="22"/>
      <c r="C619" s="22"/>
      <c r="D619" s="22" t="s">
        <v>50</v>
      </c>
      <c r="E619" s="22"/>
      <c r="F619" s="23">
        <v>44512</v>
      </c>
      <c r="G619" s="22"/>
      <c r="H619" s="22" t="s">
        <v>673</v>
      </c>
      <c r="I619" s="22"/>
      <c r="J619" s="22" t="s">
        <v>440</v>
      </c>
      <c r="K619" s="22"/>
      <c r="L619" s="22"/>
      <c r="M619" s="22"/>
      <c r="N619" s="24">
        <v>-200</v>
      </c>
    </row>
    <row r="620" spans="1:14" x14ac:dyDescent="0.25">
      <c r="A620" s="22"/>
      <c r="B620" s="22"/>
      <c r="C620" s="22"/>
      <c r="D620" s="22" t="s">
        <v>50</v>
      </c>
      <c r="E620" s="22"/>
      <c r="F620" s="23">
        <v>44512</v>
      </c>
      <c r="G620" s="22"/>
      <c r="H620" s="22" t="s">
        <v>674</v>
      </c>
      <c r="I620" s="22"/>
      <c r="J620" s="22" t="s">
        <v>440</v>
      </c>
      <c r="K620" s="22"/>
      <c r="L620" s="22"/>
      <c r="M620" s="22"/>
      <c r="N620" s="24">
        <v>-220</v>
      </c>
    </row>
    <row r="621" spans="1:14" x14ac:dyDescent="0.25">
      <c r="A621" s="22"/>
      <c r="B621" s="22"/>
      <c r="C621" s="22"/>
      <c r="D621" s="22" t="s">
        <v>50</v>
      </c>
      <c r="E621" s="22"/>
      <c r="F621" s="23">
        <v>44512</v>
      </c>
      <c r="G621" s="22"/>
      <c r="H621" s="22" t="s">
        <v>675</v>
      </c>
      <c r="I621" s="22"/>
      <c r="J621" s="22" t="s">
        <v>713</v>
      </c>
      <c r="K621" s="22"/>
      <c r="L621" s="22"/>
      <c r="M621" s="22"/>
      <c r="N621" s="24">
        <v>-494.99</v>
      </c>
    </row>
    <row r="622" spans="1:14" x14ac:dyDescent="0.25">
      <c r="A622" s="22"/>
      <c r="B622" s="22"/>
      <c r="C622" s="22"/>
      <c r="D622" s="22" t="s">
        <v>50</v>
      </c>
      <c r="E622" s="22"/>
      <c r="F622" s="23">
        <v>44522</v>
      </c>
      <c r="G622" s="22"/>
      <c r="H622" s="22" t="s">
        <v>676</v>
      </c>
      <c r="I622" s="22"/>
      <c r="J622" s="22" t="s">
        <v>406</v>
      </c>
      <c r="K622" s="22"/>
      <c r="L622" s="22"/>
      <c r="M622" s="22"/>
      <c r="N622" s="24">
        <v>-487.97</v>
      </c>
    </row>
    <row r="623" spans="1:14" x14ac:dyDescent="0.25">
      <c r="A623" s="22"/>
      <c r="B623" s="22"/>
      <c r="C623" s="22"/>
      <c r="D623" s="22" t="s">
        <v>50</v>
      </c>
      <c r="E623" s="22"/>
      <c r="F623" s="23">
        <v>44522</v>
      </c>
      <c r="G623" s="22"/>
      <c r="H623" s="22" t="s">
        <v>677</v>
      </c>
      <c r="I623" s="22"/>
      <c r="J623" s="22" t="s">
        <v>440</v>
      </c>
      <c r="K623" s="22"/>
      <c r="L623" s="22"/>
      <c r="M623" s="22"/>
      <c r="N623" s="24">
        <v>-30</v>
      </c>
    </row>
    <row r="624" spans="1:14" x14ac:dyDescent="0.25">
      <c r="A624" s="22"/>
      <c r="B624" s="22"/>
      <c r="C624" s="22"/>
      <c r="D624" s="22" t="s">
        <v>50</v>
      </c>
      <c r="E624" s="22"/>
      <c r="F624" s="23">
        <v>44522</v>
      </c>
      <c r="G624" s="22"/>
      <c r="H624" s="22" t="s">
        <v>678</v>
      </c>
      <c r="I624" s="22"/>
      <c r="J624" s="22" t="s">
        <v>713</v>
      </c>
      <c r="K624" s="22"/>
      <c r="L624" s="22"/>
      <c r="M624" s="22"/>
      <c r="N624" s="24">
        <v>-10</v>
      </c>
    </row>
    <row r="625" spans="1:14" x14ac:dyDescent="0.25">
      <c r="A625" s="22"/>
      <c r="B625" s="22"/>
      <c r="C625" s="22"/>
      <c r="D625" s="22" t="s">
        <v>50</v>
      </c>
      <c r="E625" s="22"/>
      <c r="F625" s="23">
        <v>44522</v>
      </c>
      <c r="G625" s="22"/>
      <c r="H625" s="22" t="s">
        <v>679</v>
      </c>
      <c r="I625" s="22"/>
      <c r="J625" s="22" t="s">
        <v>724</v>
      </c>
      <c r="K625" s="22"/>
      <c r="L625" s="22"/>
      <c r="M625" s="22"/>
      <c r="N625" s="24">
        <v>-95</v>
      </c>
    </row>
    <row r="626" spans="1:14" x14ac:dyDescent="0.25">
      <c r="A626" s="22"/>
      <c r="B626" s="22"/>
      <c r="C626" s="22"/>
      <c r="D626" s="22" t="s">
        <v>50</v>
      </c>
      <c r="E626" s="22"/>
      <c r="F626" s="23">
        <v>44522</v>
      </c>
      <c r="G626" s="22"/>
      <c r="H626" s="22" t="s">
        <v>680</v>
      </c>
      <c r="I626" s="22"/>
      <c r="J626" s="22" t="s">
        <v>465</v>
      </c>
      <c r="K626" s="22"/>
      <c r="L626" s="22"/>
      <c r="M626" s="22"/>
      <c r="N626" s="24">
        <v>-14735.6</v>
      </c>
    </row>
    <row r="627" spans="1:14" x14ac:dyDescent="0.25">
      <c r="A627" s="22"/>
      <c r="B627" s="22"/>
      <c r="C627" s="22"/>
      <c r="D627" s="22" t="s">
        <v>50</v>
      </c>
      <c r="E627" s="22"/>
      <c r="F627" s="23">
        <v>44522</v>
      </c>
      <c r="G627" s="22"/>
      <c r="H627" s="22" t="s">
        <v>681</v>
      </c>
      <c r="I627" s="22"/>
      <c r="J627" s="22" t="s">
        <v>725</v>
      </c>
      <c r="K627" s="22"/>
      <c r="L627" s="22"/>
      <c r="M627" s="22"/>
      <c r="N627" s="24">
        <v>-1802</v>
      </c>
    </row>
    <row r="628" spans="1:14" x14ac:dyDescent="0.25">
      <c r="A628" s="22"/>
      <c r="B628" s="22"/>
      <c r="C628" s="22"/>
      <c r="D628" s="22" t="s">
        <v>50</v>
      </c>
      <c r="E628" s="22"/>
      <c r="F628" s="23">
        <v>44523</v>
      </c>
      <c r="G628" s="22"/>
      <c r="H628" s="22" t="s">
        <v>682</v>
      </c>
      <c r="I628" s="22"/>
      <c r="J628" s="22" t="s">
        <v>437</v>
      </c>
      <c r="K628" s="22"/>
      <c r="L628" s="22"/>
      <c r="M628" s="22"/>
      <c r="N628" s="24">
        <v>-696.19</v>
      </c>
    </row>
    <row r="629" spans="1:14" x14ac:dyDescent="0.25">
      <c r="A629" s="22"/>
      <c r="B629" s="22"/>
      <c r="C629" s="22"/>
      <c r="D629" s="22" t="s">
        <v>50</v>
      </c>
      <c r="E629" s="22"/>
      <c r="F629" s="23">
        <v>44523</v>
      </c>
      <c r="G629" s="22"/>
      <c r="H629" s="22" t="s">
        <v>683</v>
      </c>
      <c r="I629" s="22"/>
      <c r="J629" s="22" t="s">
        <v>440</v>
      </c>
      <c r="K629" s="22"/>
      <c r="L629" s="22"/>
      <c r="M629" s="22"/>
      <c r="N629" s="24">
        <v>-90</v>
      </c>
    </row>
    <row r="630" spans="1:14" x14ac:dyDescent="0.25">
      <c r="A630" s="22"/>
      <c r="B630" s="22"/>
      <c r="C630" s="22"/>
      <c r="D630" s="22" t="s">
        <v>50</v>
      </c>
      <c r="E630" s="22"/>
      <c r="F630" s="23">
        <v>44523</v>
      </c>
      <c r="G630" s="22"/>
      <c r="H630" s="22" t="s">
        <v>684</v>
      </c>
      <c r="I630" s="22"/>
      <c r="J630" s="22" t="s">
        <v>726</v>
      </c>
      <c r="K630" s="22"/>
      <c r="L630" s="22"/>
      <c r="M630" s="22"/>
      <c r="N630" s="24">
        <v>-579.07000000000005</v>
      </c>
    </row>
    <row r="631" spans="1:14" x14ac:dyDescent="0.25">
      <c r="A631" s="22"/>
      <c r="B631" s="22"/>
      <c r="C631" s="22"/>
      <c r="D631" s="22" t="s">
        <v>52</v>
      </c>
      <c r="E631" s="22"/>
      <c r="F631" s="23">
        <v>44530</v>
      </c>
      <c r="G631" s="22"/>
      <c r="H631" s="22" t="s">
        <v>685</v>
      </c>
      <c r="I631" s="22"/>
      <c r="J631" s="22" t="s">
        <v>435</v>
      </c>
      <c r="K631" s="22"/>
      <c r="L631" s="22"/>
      <c r="M631" s="22"/>
      <c r="N631" s="24">
        <v>-1976.13</v>
      </c>
    </row>
    <row r="632" spans="1:14" x14ac:dyDescent="0.25">
      <c r="A632" s="22"/>
      <c r="B632" s="22"/>
      <c r="C632" s="22"/>
      <c r="D632" s="22" t="s">
        <v>50</v>
      </c>
      <c r="E632" s="22"/>
      <c r="F632" s="23">
        <v>44523</v>
      </c>
      <c r="G632" s="22"/>
      <c r="H632" s="22" t="s">
        <v>686</v>
      </c>
      <c r="I632" s="22"/>
      <c r="J632" s="22" t="s">
        <v>429</v>
      </c>
      <c r="K632" s="22"/>
      <c r="L632" s="22"/>
      <c r="M632" s="22"/>
      <c r="N632" s="24">
        <v>-60</v>
      </c>
    </row>
    <row r="633" spans="1:14" x14ac:dyDescent="0.25">
      <c r="A633" s="22"/>
      <c r="B633" s="22"/>
      <c r="C633" s="22"/>
      <c r="D633" s="22" t="s">
        <v>50</v>
      </c>
      <c r="E633" s="22"/>
      <c r="F633" s="23">
        <v>44532</v>
      </c>
      <c r="G633" s="22"/>
      <c r="H633" s="22" t="s">
        <v>687</v>
      </c>
      <c r="I633" s="22"/>
      <c r="J633" s="22" t="s">
        <v>404</v>
      </c>
      <c r="K633" s="22"/>
      <c r="L633" s="22" t="s">
        <v>530</v>
      </c>
      <c r="M633" s="22"/>
      <c r="N633" s="24">
        <v>-54.58</v>
      </c>
    </row>
    <row r="634" spans="1:14" x14ac:dyDescent="0.25">
      <c r="A634" s="22"/>
      <c r="B634" s="22"/>
      <c r="C634" s="22"/>
      <c r="D634" s="22" t="s">
        <v>50</v>
      </c>
      <c r="E634" s="22"/>
      <c r="F634" s="23">
        <v>44532</v>
      </c>
      <c r="G634" s="22"/>
      <c r="H634" s="22" t="s">
        <v>688</v>
      </c>
      <c r="I634" s="22"/>
      <c r="J634" s="22" t="s">
        <v>427</v>
      </c>
      <c r="K634" s="22"/>
      <c r="L634" s="22" t="s">
        <v>735</v>
      </c>
      <c r="M634" s="22"/>
      <c r="N634" s="24">
        <v>-2789.82</v>
      </c>
    </row>
    <row r="635" spans="1:14" x14ac:dyDescent="0.25">
      <c r="A635" s="22"/>
      <c r="B635" s="22"/>
      <c r="C635" s="22"/>
      <c r="D635" s="22" t="s">
        <v>50</v>
      </c>
      <c r="E635" s="22"/>
      <c r="F635" s="23">
        <v>44532</v>
      </c>
      <c r="G635" s="22"/>
      <c r="H635" s="22" t="s">
        <v>689</v>
      </c>
      <c r="I635" s="22"/>
      <c r="J635" s="22" t="s">
        <v>727</v>
      </c>
      <c r="K635" s="22"/>
      <c r="L635" s="22" t="s">
        <v>736</v>
      </c>
      <c r="M635" s="22"/>
      <c r="N635" s="24">
        <v>-2125</v>
      </c>
    </row>
    <row r="636" spans="1:14" x14ac:dyDescent="0.25">
      <c r="A636" s="22"/>
      <c r="B636" s="22"/>
      <c r="C636" s="22"/>
      <c r="D636" s="22" t="s">
        <v>50</v>
      </c>
      <c r="E636" s="22"/>
      <c r="F636" s="23">
        <v>44532</v>
      </c>
      <c r="G636" s="22"/>
      <c r="H636" s="22" t="s">
        <v>690</v>
      </c>
      <c r="I636" s="22"/>
      <c r="J636" s="22" t="s">
        <v>450</v>
      </c>
      <c r="K636" s="22"/>
      <c r="L636" s="22"/>
      <c r="M636" s="22"/>
      <c r="N636" s="24">
        <v>-1725</v>
      </c>
    </row>
    <row r="637" spans="1:14" x14ac:dyDescent="0.25">
      <c r="A637" s="22"/>
      <c r="B637" s="22"/>
      <c r="C637" s="22"/>
      <c r="D637" s="22" t="s">
        <v>50</v>
      </c>
      <c r="E637" s="22"/>
      <c r="F637" s="23">
        <v>44532</v>
      </c>
      <c r="G637" s="22"/>
      <c r="H637" s="22" t="s">
        <v>691</v>
      </c>
      <c r="I637" s="22"/>
      <c r="J637" s="22" t="s">
        <v>451</v>
      </c>
      <c r="K637" s="22"/>
      <c r="L637" s="22"/>
      <c r="M637" s="22"/>
      <c r="N637" s="24">
        <v>-157.07</v>
      </c>
    </row>
    <row r="638" spans="1:14" x14ac:dyDescent="0.25">
      <c r="A638" s="22"/>
      <c r="B638" s="22"/>
      <c r="C638" s="22"/>
      <c r="D638" s="22" t="s">
        <v>50</v>
      </c>
      <c r="E638" s="22"/>
      <c r="F638" s="23">
        <v>44532</v>
      </c>
      <c r="G638" s="22"/>
      <c r="H638" s="22" t="s">
        <v>692</v>
      </c>
      <c r="I638" s="22"/>
      <c r="J638" s="22" t="s">
        <v>410</v>
      </c>
      <c r="K638" s="22"/>
      <c r="L638" s="22"/>
      <c r="M638" s="22"/>
      <c r="N638" s="24">
        <v>-10621.13</v>
      </c>
    </row>
    <row r="639" spans="1:14" x14ac:dyDescent="0.25">
      <c r="A639" s="22"/>
      <c r="B639" s="22"/>
      <c r="C639" s="22"/>
      <c r="D639" s="22" t="s">
        <v>50</v>
      </c>
      <c r="E639" s="22"/>
      <c r="F639" s="23">
        <v>44532</v>
      </c>
      <c r="G639" s="22"/>
      <c r="H639" s="22" t="s">
        <v>693</v>
      </c>
      <c r="I639" s="22"/>
      <c r="J639" s="22" t="s">
        <v>431</v>
      </c>
      <c r="K639" s="22"/>
      <c r="L639" s="22"/>
      <c r="M639" s="22"/>
      <c r="N639" s="24">
        <v>-304.67</v>
      </c>
    </row>
    <row r="640" spans="1:14" x14ac:dyDescent="0.25">
      <c r="A640" s="22"/>
      <c r="B640" s="22"/>
      <c r="C640" s="22"/>
      <c r="D640" s="22" t="s">
        <v>50</v>
      </c>
      <c r="E640" s="22"/>
      <c r="F640" s="23">
        <v>44532</v>
      </c>
      <c r="G640" s="22"/>
      <c r="H640" s="22" t="s">
        <v>694</v>
      </c>
      <c r="I640" s="22"/>
      <c r="J640" s="22" t="s">
        <v>410</v>
      </c>
      <c r="K640" s="22"/>
      <c r="L640" s="22"/>
      <c r="M640" s="22"/>
      <c r="N640" s="24">
        <v>-16830.95</v>
      </c>
    </row>
    <row r="641" spans="1:14" x14ac:dyDescent="0.25">
      <c r="A641" s="22"/>
      <c r="B641" s="22"/>
      <c r="C641" s="22"/>
      <c r="D641" s="22" t="s">
        <v>50</v>
      </c>
      <c r="E641" s="22"/>
      <c r="F641" s="23">
        <v>44533</v>
      </c>
      <c r="G641" s="22"/>
      <c r="H641" s="22" t="s">
        <v>695</v>
      </c>
      <c r="I641" s="22"/>
      <c r="J641" s="22" t="s">
        <v>405</v>
      </c>
      <c r="K641" s="22"/>
      <c r="L641" s="22" t="s">
        <v>530</v>
      </c>
      <c r="M641" s="22"/>
      <c r="N641" s="24">
        <v>-101.84</v>
      </c>
    </row>
    <row r="642" spans="1:14" x14ac:dyDescent="0.25">
      <c r="A642" s="22"/>
      <c r="B642" s="22"/>
      <c r="C642" s="22"/>
      <c r="D642" s="22" t="s">
        <v>50</v>
      </c>
      <c r="E642" s="22"/>
      <c r="F642" s="23">
        <v>44540</v>
      </c>
      <c r="G642" s="22"/>
      <c r="H642" s="22" t="s">
        <v>696</v>
      </c>
      <c r="I642" s="22"/>
      <c r="J642" s="22" t="s">
        <v>439</v>
      </c>
      <c r="K642" s="22"/>
      <c r="L642" s="22"/>
      <c r="M642" s="22"/>
      <c r="N642" s="24">
        <v>-310.58999999999997</v>
      </c>
    </row>
    <row r="643" spans="1:14" x14ac:dyDescent="0.25">
      <c r="A643" s="22"/>
      <c r="B643" s="22"/>
      <c r="C643" s="22"/>
      <c r="D643" s="22" t="s">
        <v>50</v>
      </c>
      <c r="E643" s="22"/>
      <c r="F643" s="23">
        <v>44540</v>
      </c>
      <c r="G643" s="22"/>
      <c r="H643" s="22" t="s">
        <v>697</v>
      </c>
      <c r="I643" s="22"/>
      <c r="J643" s="22" t="s">
        <v>413</v>
      </c>
      <c r="K643" s="22"/>
      <c r="L643" s="22" t="s">
        <v>531</v>
      </c>
      <c r="M643" s="22"/>
      <c r="N643" s="24">
        <v>-273</v>
      </c>
    </row>
    <row r="644" spans="1:14" x14ac:dyDescent="0.25">
      <c r="A644" s="22"/>
      <c r="B644" s="22"/>
      <c r="C644" s="22"/>
      <c r="D644" s="22" t="s">
        <v>50</v>
      </c>
      <c r="E644" s="22"/>
      <c r="F644" s="23">
        <v>44540</v>
      </c>
      <c r="G644" s="22"/>
      <c r="H644" s="22" t="s">
        <v>698</v>
      </c>
      <c r="I644" s="22"/>
      <c r="J644" s="22" t="s">
        <v>444</v>
      </c>
      <c r="K644" s="22"/>
      <c r="L644" s="22"/>
      <c r="M644" s="22"/>
      <c r="N644" s="24">
        <v>-402.15</v>
      </c>
    </row>
    <row r="645" spans="1:14" x14ac:dyDescent="0.25">
      <c r="A645" s="22"/>
      <c r="B645" s="22"/>
      <c r="C645" s="22"/>
      <c r="D645" s="22" t="s">
        <v>50</v>
      </c>
      <c r="E645" s="22"/>
      <c r="F645" s="23">
        <v>44540</v>
      </c>
      <c r="G645" s="22"/>
      <c r="H645" s="22" t="s">
        <v>699</v>
      </c>
      <c r="I645" s="22"/>
      <c r="J645" s="22" t="s">
        <v>415</v>
      </c>
      <c r="K645" s="22"/>
      <c r="L645" s="22"/>
      <c r="M645" s="22"/>
      <c r="N645" s="24">
        <v>-540</v>
      </c>
    </row>
    <row r="646" spans="1:14" x14ac:dyDescent="0.25">
      <c r="A646" s="22"/>
      <c r="B646" s="22"/>
      <c r="C646" s="22"/>
      <c r="D646" s="22" t="s">
        <v>50</v>
      </c>
      <c r="E646" s="22"/>
      <c r="F646" s="23">
        <v>44540</v>
      </c>
      <c r="G646" s="22"/>
      <c r="H646" s="22" t="s">
        <v>700</v>
      </c>
      <c r="I646" s="22"/>
      <c r="J646" s="22" t="s">
        <v>417</v>
      </c>
      <c r="K646" s="22"/>
      <c r="L646" s="22" t="s">
        <v>533</v>
      </c>
      <c r="M646" s="22"/>
      <c r="N646" s="24">
        <v>-141.65</v>
      </c>
    </row>
    <row r="647" spans="1:14" x14ac:dyDescent="0.25">
      <c r="A647" s="22"/>
      <c r="B647" s="22"/>
      <c r="C647" s="22"/>
      <c r="D647" s="22" t="s">
        <v>50</v>
      </c>
      <c r="E647" s="22"/>
      <c r="F647" s="23">
        <v>44540</v>
      </c>
      <c r="G647" s="22"/>
      <c r="H647" s="22" t="s">
        <v>701</v>
      </c>
      <c r="I647" s="22"/>
      <c r="J647" s="22" t="s">
        <v>423</v>
      </c>
      <c r="K647" s="22"/>
      <c r="L647" s="22" t="s">
        <v>534</v>
      </c>
      <c r="M647" s="22"/>
      <c r="N647" s="24">
        <v>-144.5</v>
      </c>
    </row>
    <row r="648" spans="1:14" ht="15.75" thickBot="1" x14ac:dyDescent="0.3">
      <c r="A648" s="22"/>
      <c r="B648" s="22"/>
      <c r="C648" s="22"/>
      <c r="D648" s="22" t="s">
        <v>50</v>
      </c>
      <c r="E648" s="22"/>
      <c r="F648" s="23">
        <v>44540</v>
      </c>
      <c r="G648" s="22"/>
      <c r="H648" s="22" t="s">
        <v>702</v>
      </c>
      <c r="I648" s="22"/>
      <c r="J648" s="22" t="s">
        <v>728</v>
      </c>
      <c r="K648" s="22"/>
      <c r="L648" s="22"/>
      <c r="M648" s="22"/>
      <c r="N648" s="25">
        <v>-208</v>
      </c>
    </row>
    <row r="649" spans="1:14" s="29" customFormat="1" ht="12" thickBot="1" x14ac:dyDescent="0.25">
      <c r="A649" s="26" t="s">
        <v>46</v>
      </c>
      <c r="B649" s="26"/>
      <c r="C649" s="26"/>
      <c r="D649" s="26"/>
      <c r="E649" s="26"/>
      <c r="F649" s="27"/>
      <c r="G649" s="26"/>
      <c r="H649" s="26"/>
      <c r="I649" s="26"/>
      <c r="J649" s="26"/>
      <c r="K649" s="26"/>
      <c r="L649" s="26"/>
      <c r="M649" s="26"/>
      <c r="N649" s="28">
        <f>ROUND(SUM(N2:N648),5)</f>
        <v>-51991.58</v>
      </c>
    </row>
    <row r="650" spans="1:14" ht="15.75" thickTop="1" x14ac:dyDescent="0.25"/>
  </sheetData>
  <pageMargins left="0.7" right="0.7" top="0.75" bottom="0.75" header="0.1" footer="0.3"/>
  <pageSetup orientation="portrait" horizontalDpi="4294967293" verticalDpi="0" r:id="rId1"/>
  <headerFooter>
    <oddHeader>&amp;L&amp;"Arial,Bold"&amp;8 3:14 PM
&amp;"Arial,Bold"&amp;8 12/10/21
&amp;"Arial,Bold"&amp;8 Accrual Basis&amp;C&amp;"Arial,Bold"&amp;12 Nederland Fire Protection District
&amp;"Arial,Bold"&amp;14 Check Register
&amp;"Arial,Bold"&amp;10 January through December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85725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85725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87F95-FAEF-4FDC-9DFD-C968E6AE202C}">
  <dimension ref="A1:E48"/>
  <sheetViews>
    <sheetView topLeftCell="A22" workbookViewId="0">
      <selection activeCell="D57" sqref="D57"/>
    </sheetView>
  </sheetViews>
  <sheetFormatPr defaultRowHeight="15" x14ac:dyDescent="0.25"/>
  <cols>
    <col min="2" max="2" width="14.85546875" customWidth="1"/>
    <col min="3" max="3" width="18" customWidth="1"/>
    <col min="4" max="4" width="16" customWidth="1"/>
  </cols>
  <sheetData>
    <row r="1" spans="1:5" ht="15.75" x14ac:dyDescent="0.25">
      <c r="A1" s="1"/>
      <c r="B1" s="1"/>
      <c r="C1" s="1"/>
      <c r="D1" s="2" t="s">
        <v>0</v>
      </c>
      <c r="E1" s="1"/>
    </row>
    <row r="2" spans="1:5" ht="15.75" x14ac:dyDescent="0.25">
      <c r="A2" s="1"/>
      <c r="B2" s="1"/>
      <c r="C2" s="1"/>
      <c r="D2" s="3">
        <v>44530</v>
      </c>
      <c r="E2" s="1"/>
    </row>
    <row r="3" spans="1:5" ht="15.75" x14ac:dyDescent="0.25">
      <c r="A3" s="1"/>
      <c r="B3" s="1"/>
      <c r="C3" s="1"/>
      <c r="D3" s="2"/>
      <c r="E3" s="1"/>
    </row>
    <row r="4" spans="1:5" ht="15.75" x14ac:dyDescent="0.25">
      <c r="A4" s="1"/>
      <c r="B4" s="1"/>
      <c r="C4" s="1"/>
      <c r="D4" s="4" t="s">
        <v>1</v>
      </c>
      <c r="E4" s="1"/>
    </row>
    <row r="5" spans="1:5" ht="15.75" x14ac:dyDescent="0.25">
      <c r="A5" s="1"/>
      <c r="B5" s="1"/>
      <c r="C5" s="1"/>
      <c r="D5" s="2"/>
      <c r="E5" s="1"/>
    </row>
    <row r="6" spans="1:5" ht="15.75" x14ac:dyDescent="0.25">
      <c r="A6" s="1" t="s">
        <v>2</v>
      </c>
      <c r="B6" s="1"/>
      <c r="C6" s="1"/>
      <c r="D6" s="2">
        <v>522099.06</v>
      </c>
      <c r="E6" s="1"/>
    </row>
    <row r="7" spans="1:5" ht="15.75" x14ac:dyDescent="0.25">
      <c r="A7" s="1" t="s">
        <v>3</v>
      </c>
      <c r="B7" s="1"/>
      <c r="C7" s="1"/>
      <c r="D7" s="2">
        <v>11001.59</v>
      </c>
      <c r="E7" s="1"/>
    </row>
    <row r="8" spans="1:5" ht="16.5" thickBot="1" x14ac:dyDescent="0.3">
      <c r="A8" s="1" t="s">
        <v>4</v>
      </c>
      <c r="B8" s="1"/>
      <c r="C8" s="1"/>
      <c r="D8" s="5">
        <v>6580.16</v>
      </c>
      <c r="E8" s="1"/>
    </row>
    <row r="9" spans="1:5" ht="15.75" x14ac:dyDescent="0.25">
      <c r="A9" s="1" t="s">
        <v>5</v>
      </c>
      <c r="B9" s="1"/>
      <c r="C9" s="1"/>
      <c r="D9" s="2">
        <f>SUM(D6:D8)</f>
        <v>539680.81000000006</v>
      </c>
      <c r="E9" s="1"/>
    </row>
    <row r="10" spans="1:5" ht="15.75" x14ac:dyDescent="0.25">
      <c r="A10" s="1"/>
      <c r="B10" s="1"/>
      <c r="C10" s="1"/>
      <c r="D10" s="2"/>
      <c r="E10" s="1"/>
    </row>
    <row r="11" spans="1:5" ht="15.75" x14ac:dyDescent="0.25">
      <c r="A11" s="1"/>
      <c r="B11" s="1"/>
      <c r="C11" s="1"/>
      <c r="D11" s="2"/>
      <c r="E11" s="1"/>
    </row>
    <row r="12" spans="1:5" ht="15.75" x14ac:dyDescent="0.25">
      <c r="A12" s="1" t="s">
        <v>4</v>
      </c>
      <c r="B12" s="1"/>
      <c r="C12" s="1"/>
      <c r="D12" s="2">
        <v>6579.55</v>
      </c>
      <c r="E12" s="1"/>
    </row>
    <row r="13" spans="1:5" ht="15.75" x14ac:dyDescent="0.25">
      <c r="A13" s="1" t="s">
        <v>6</v>
      </c>
      <c r="B13" s="1"/>
      <c r="C13" s="1"/>
      <c r="D13" s="2">
        <v>20000</v>
      </c>
      <c r="E13" s="1"/>
    </row>
    <row r="14" spans="1:5" ht="15.75" x14ac:dyDescent="0.25">
      <c r="A14" s="1" t="s">
        <v>7</v>
      </c>
      <c r="B14" s="1"/>
      <c r="C14" s="1"/>
      <c r="D14" s="2">
        <v>106902.33</v>
      </c>
      <c r="E14" s="1"/>
    </row>
    <row r="15" spans="1:5" ht="15.75" x14ac:dyDescent="0.25">
      <c r="A15" s="1" t="s">
        <v>8</v>
      </c>
      <c r="B15" s="1"/>
      <c r="C15" s="1"/>
      <c r="D15" s="2">
        <v>44377.19</v>
      </c>
      <c r="E15" s="1"/>
    </row>
    <row r="16" spans="1:5" ht="15.75" x14ac:dyDescent="0.25">
      <c r="A16" s="1" t="s">
        <v>9</v>
      </c>
      <c r="B16" s="1"/>
      <c r="C16" s="1"/>
      <c r="D16" s="2">
        <v>2500</v>
      </c>
      <c r="E16" s="1"/>
    </row>
    <row r="17" spans="1:5" ht="15.75" x14ac:dyDescent="0.25">
      <c r="A17" s="1" t="s">
        <v>10</v>
      </c>
      <c r="B17" s="1"/>
      <c r="C17" s="1"/>
      <c r="D17" s="2">
        <v>29760</v>
      </c>
      <c r="E17" s="1"/>
    </row>
    <row r="18" spans="1:5" ht="15.75" x14ac:dyDescent="0.25">
      <c r="A18" s="1" t="s">
        <v>11</v>
      </c>
      <c r="B18" s="1"/>
      <c r="C18" s="1"/>
      <c r="D18" s="2">
        <v>0</v>
      </c>
      <c r="E18" s="1"/>
    </row>
    <row r="19" spans="1:5" ht="15.75" x14ac:dyDescent="0.25">
      <c r="A19" s="1"/>
      <c r="B19" s="6"/>
      <c r="C19" s="6"/>
      <c r="D19" s="4"/>
      <c r="E19" s="1"/>
    </row>
    <row r="20" spans="1:5" ht="15.75" x14ac:dyDescent="0.25">
      <c r="A20" s="1" t="s">
        <v>12</v>
      </c>
      <c r="B20" s="1"/>
      <c r="C20" s="1"/>
      <c r="D20" s="2">
        <f>SUM(D12:D19)</f>
        <v>210119.07</v>
      </c>
      <c r="E20" s="1"/>
    </row>
    <row r="21" spans="1:5" ht="15.75" x14ac:dyDescent="0.25">
      <c r="A21" s="1"/>
      <c r="B21" s="1"/>
      <c r="C21" s="1"/>
      <c r="D21" s="2"/>
      <c r="E21" s="1"/>
    </row>
    <row r="22" spans="1:5" ht="15.75" x14ac:dyDescent="0.25">
      <c r="A22" s="7" t="s">
        <v>13</v>
      </c>
      <c r="B22" s="8"/>
      <c r="C22" s="6"/>
      <c r="D22" s="6"/>
      <c r="E22" s="1"/>
    </row>
    <row r="23" spans="1:5" ht="15.75" x14ac:dyDescent="0.25">
      <c r="A23" s="1" t="s">
        <v>14</v>
      </c>
      <c r="B23" s="6"/>
      <c r="C23" s="6"/>
      <c r="D23" s="9">
        <v>1000</v>
      </c>
      <c r="E23" s="1"/>
    </row>
    <row r="24" spans="1:5" ht="15.75" x14ac:dyDescent="0.25">
      <c r="A24" s="1" t="s">
        <v>15</v>
      </c>
      <c r="B24" s="6"/>
      <c r="C24" s="6"/>
      <c r="D24" s="10">
        <v>2998.8</v>
      </c>
      <c r="E24" s="1"/>
    </row>
    <row r="25" spans="1:5" ht="15.75" x14ac:dyDescent="0.25">
      <c r="A25" s="1"/>
      <c r="B25" s="6"/>
      <c r="C25" s="6"/>
      <c r="D25" s="9"/>
      <c r="E25" s="1"/>
    </row>
    <row r="26" spans="1:5" ht="15.75" x14ac:dyDescent="0.25">
      <c r="A26" s="1" t="s">
        <v>16</v>
      </c>
      <c r="B26" s="6"/>
      <c r="C26" s="6"/>
      <c r="D26" s="9">
        <f>SUM(D23:D25)</f>
        <v>3998.8</v>
      </c>
      <c r="E26" s="1"/>
    </row>
    <row r="27" spans="1:5" ht="15.75" x14ac:dyDescent="0.25">
      <c r="A27" s="1"/>
      <c r="B27" s="6"/>
      <c r="C27" s="6"/>
      <c r="D27" s="9"/>
      <c r="E27" s="1"/>
    </row>
    <row r="28" spans="1:5" ht="15.75" x14ac:dyDescent="0.25">
      <c r="A28" s="7" t="s">
        <v>17</v>
      </c>
      <c r="B28" s="8"/>
      <c r="C28" s="6"/>
      <c r="D28" s="9"/>
      <c r="E28" s="1"/>
    </row>
    <row r="29" spans="1:5" ht="15.75" x14ac:dyDescent="0.25">
      <c r="A29" s="1" t="s">
        <v>18</v>
      </c>
      <c r="B29" s="6"/>
      <c r="C29" s="6"/>
      <c r="D29" s="9">
        <v>0</v>
      </c>
      <c r="E29" s="1"/>
    </row>
    <row r="30" spans="1:5" ht="15.75" x14ac:dyDescent="0.25">
      <c r="A30" s="1" t="s">
        <v>19</v>
      </c>
      <c r="B30" s="6"/>
      <c r="C30" s="6"/>
      <c r="D30" s="10">
        <v>0</v>
      </c>
      <c r="E30" s="1"/>
    </row>
    <row r="31" spans="1:5" ht="15.75" x14ac:dyDescent="0.25">
      <c r="A31" s="1"/>
      <c r="B31" s="6"/>
      <c r="C31" s="6"/>
      <c r="D31" s="9"/>
      <c r="E31" s="1"/>
    </row>
    <row r="32" spans="1:5" ht="15.75" x14ac:dyDescent="0.25">
      <c r="A32" s="1" t="s">
        <v>20</v>
      </c>
      <c r="B32" s="6"/>
      <c r="C32" s="6"/>
      <c r="D32" s="9">
        <f>SUM(D29:D31)</f>
        <v>0</v>
      </c>
      <c r="E32" s="1"/>
    </row>
    <row r="33" spans="1:5" ht="15.75" x14ac:dyDescent="0.25">
      <c r="A33" s="1"/>
      <c r="B33" s="6"/>
      <c r="C33" s="6"/>
      <c r="D33" s="9"/>
      <c r="E33" s="1"/>
    </row>
    <row r="34" spans="1:5" ht="15.75" x14ac:dyDescent="0.25">
      <c r="A34" s="11" t="s">
        <v>21</v>
      </c>
      <c r="B34" s="6"/>
      <c r="C34" s="6"/>
      <c r="D34" s="12">
        <v>0</v>
      </c>
      <c r="E34" s="1"/>
    </row>
    <row r="35" spans="1:5" ht="15.75" x14ac:dyDescent="0.25">
      <c r="B35" s="6"/>
      <c r="C35" s="6"/>
      <c r="D35" s="2"/>
      <c r="E35" s="1"/>
    </row>
    <row r="36" spans="1:5" ht="15.75" x14ac:dyDescent="0.25">
      <c r="B36" s="6"/>
      <c r="C36" s="6"/>
      <c r="D36" s="2"/>
      <c r="E36" s="1"/>
    </row>
    <row r="37" spans="1:5" ht="19.5" thickBot="1" x14ac:dyDescent="0.35">
      <c r="A37" s="13" t="s">
        <v>22</v>
      </c>
      <c r="B37" s="14"/>
      <c r="C37" s="6"/>
      <c r="D37" s="2"/>
      <c r="E37" s="1"/>
    </row>
    <row r="38" spans="1:5" ht="15.75" x14ac:dyDescent="0.25">
      <c r="A38" s="1"/>
      <c r="B38" s="6"/>
      <c r="C38" s="6"/>
      <c r="D38" s="6"/>
      <c r="E38" s="1"/>
    </row>
    <row r="39" spans="1:5" ht="15.75" x14ac:dyDescent="0.25">
      <c r="A39" s="1" t="s">
        <v>23</v>
      </c>
      <c r="B39" s="1"/>
      <c r="C39" s="1"/>
      <c r="D39" s="2">
        <v>6892.84</v>
      </c>
      <c r="E39" s="1"/>
    </row>
    <row r="40" spans="1:5" ht="15.75" x14ac:dyDescent="0.25">
      <c r="A40" s="15" t="s">
        <v>24</v>
      </c>
      <c r="B40" s="15"/>
      <c r="C40" s="15"/>
      <c r="D40" s="2">
        <v>1335.97</v>
      </c>
      <c r="E40" s="15"/>
    </row>
    <row r="41" spans="1:5" ht="15.75" x14ac:dyDescent="0.25">
      <c r="A41" s="15" t="s">
        <v>39</v>
      </c>
      <c r="B41" s="15"/>
      <c r="C41" s="15"/>
      <c r="D41" s="2">
        <v>3723.06</v>
      </c>
      <c r="E41" s="15"/>
    </row>
    <row r="42" spans="1:5" ht="15.75" x14ac:dyDescent="0.25">
      <c r="A42" s="1" t="s">
        <v>25</v>
      </c>
      <c r="B42" s="1"/>
      <c r="C42" s="1"/>
      <c r="D42" s="2">
        <v>3580.36</v>
      </c>
      <c r="E42" s="1"/>
    </row>
    <row r="43" spans="1:5" ht="15.75" x14ac:dyDescent="0.25">
      <c r="A43" s="1" t="s">
        <v>26</v>
      </c>
      <c r="B43" s="1"/>
      <c r="C43" s="1"/>
      <c r="D43" s="2">
        <v>5069.67</v>
      </c>
      <c r="E43" s="1"/>
    </row>
    <row r="44" spans="1:5" ht="15.75" x14ac:dyDescent="0.25">
      <c r="A44" s="1" t="s">
        <v>27</v>
      </c>
      <c r="B44" s="1"/>
      <c r="C44" s="1"/>
      <c r="D44" s="2">
        <v>126.36</v>
      </c>
      <c r="E44" s="1"/>
    </row>
    <row r="45" spans="1:5" ht="15.75" x14ac:dyDescent="0.25">
      <c r="A45" s="1" t="s">
        <v>28</v>
      </c>
      <c r="B45" s="1"/>
      <c r="C45" s="1"/>
      <c r="D45" s="2">
        <f>SUM(D39:D44)</f>
        <v>20728.260000000002</v>
      </c>
      <c r="E45" s="1"/>
    </row>
    <row r="46" spans="1:5" ht="15.75" x14ac:dyDescent="0.25">
      <c r="A46" s="1"/>
      <c r="B46" s="1"/>
      <c r="C46" s="1"/>
      <c r="D46" s="2"/>
      <c r="E46" s="1"/>
    </row>
    <row r="47" spans="1:5" ht="15.75" x14ac:dyDescent="0.25">
      <c r="A47" s="1"/>
      <c r="B47" s="6"/>
      <c r="C47" s="6"/>
      <c r="D47" s="6"/>
      <c r="E47" s="1"/>
    </row>
    <row r="48" spans="1:5" ht="15.75" x14ac:dyDescent="0.25">
      <c r="A48" s="1" t="s">
        <v>29</v>
      </c>
      <c r="B48" s="1"/>
      <c r="C48" s="1"/>
      <c r="D48" s="2">
        <f>D9-(D20+D45)+D23+D24+D29+D30</f>
        <v>312832.28000000003</v>
      </c>
      <c r="E4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8B323-E1A4-4DBE-8F95-25BF9AF81BE1}">
  <dimension ref="A1:B21"/>
  <sheetViews>
    <sheetView workbookViewId="0">
      <selection activeCell="B20" sqref="B20"/>
    </sheetView>
  </sheetViews>
  <sheetFormatPr defaultRowHeight="15" x14ac:dyDescent="0.25"/>
  <cols>
    <col min="1" max="1" width="26.7109375" customWidth="1"/>
    <col min="2" max="2" width="18.85546875" customWidth="1"/>
  </cols>
  <sheetData>
    <row r="1" spans="1:2" ht="18" x14ac:dyDescent="0.25">
      <c r="B1" s="16">
        <v>44530</v>
      </c>
    </row>
    <row r="2" spans="1:2" x14ac:dyDescent="0.25">
      <c r="B2" s="17"/>
    </row>
    <row r="3" spans="1:2" x14ac:dyDescent="0.25">
      <c r="B3" s="17"/>
    </row>
    <row r="4" spans="1:2" x14ac:dyDescent="0.25">
      <c r="B4" s="17"/>
    </row>
    <row r="5" spans="1:2" x14ac:dyDescent="0.25">
      <c r="A5" t="s">
        <v>30</v>
      </c>
      <c r="B5" s="17">
        <v>105415.37</v>
      </c>
    </row>
    <row r="6" spans="1:2" x14ac:dyDescent="0.25">
      <c r="A6" t="s">
        <v>31</v>
      </c>
      <c r="B6" s="17"/>
    </row>
    <row r="7" spans="1:2" x14ac:dyDescent="0.25">
      <c r="B7" s="17"/>
    </row>
    <row r="8" spans="1:2" x14ac:dyDescent="0.25">
      <c r="B8" s="17"/>
    </row>
    <row r="9" spans="1:2" x14ac:dyDescent="0.25">
      <c r="A9" t="s">
        <v>32</v>
      </c>
      <c r="B9" s="17">
        <v>3399.75</v>
      </c>
    </row>
    <row r="10" spans="1:2" x14ac:dyDescent="0.25">
      <c r="A10" t="s">
        <v>33</v>
      </c>
      <c r="B10" s="17">
        <v>148523.09</v>
      </c>
    </row>
    <row r="11" spans="1:2" x14ac:dyDescent="0.25">
      <c r="A11" t="s">
        <v>34</v>
      </c>
      <c r="B11" s="17">
        <v>55494.07</v>
      </c>
    </row>
    <row r="12" spans="1:2" x14ac:dyDescent="0.25">
      <c r="B12" s="17"/>
    </row>
    <row r="13" spans="1:2" x14ac:dyDescent="0.25">
      <c r="A13" t="s">
        <v>35</v>
      </c>
      <c r="B13" s="17">
        <f>SUM(B5:B12)</f>
        <v>312832.27999999997</v>
      </c>
    </row>
    <row r="14" spans="1:2" x14ac:dyDescent="0.25">
      <c r="B14" s="17"/>
    </row>
    <row r="15" spans="1:2" x14ac:dyDescent="0.25">
      <c r="B15" s="18"/>
    </row>
    <row r="16" spans="1:2" x14ac:dyDescent="0.25">
      <c r="B16" s="17"/>
    </row>
    <row r="17" spans="1:2" x14ac:dyDescent="0.25">
      <c r="A17" t="s">
        <v>36</v>
      </c>
      <c r="B17" s="17">
        <f>SUM(B13:B16)</f>
        <v>312832.27999999997</v>
      </c>
    </row>
    <row r="19" spans="1:2" x14ac:dyDescent="0.25">
      <c r="A19" t="s">
        <v>37</v>
      </c>
      <c r="B19" s="17">
        <v>312832.28000000003</v>
      </c>
    </row>
    <row r="21" spans="1:2" x14ac:dyDescent="0.25">
      <c r="A21" t="s">
        <v>38</v>
      </c>
      <c r="B21" s="17">
        <f>B17-B19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DEDF5-F23C-445D-9912-6ACF4CD89079}">
  <sheetPr codeName="Sheet2"/>
  <dimension ref="A1:G71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style="41" customWidth="1"/>
    <col min="6" max="6" width="22" style="41" customWidth="1"/>
    <col min="7" max="7" width="10.5703125" style="33" bestFit="1" customWidth="1"/>
  </cols>
  <sheetData>
    <row r="1" spans="1:7" s="32" customFormat="1" ht="15.75" thickBot="1" x14ac:dyDescent="0.3">
      <c r="A1" s="39"/>
      <c r="B1" s="39"/>
      <c r="C1" s="39"/>
      <c r="D1" s="39"/>
      <c r="E1" s="39"/>
      <c r="F1" s="39"/>
      <c r="G1" s="40" t="s">
        <v>737</v>
      </c>
    </row>
    <row r="2" spans="1:7" ht="15.75" thickTop="1" x14ac:dyDescent="0.25">
      <c r="A2" s="26" t="s">
        <v>738</v>
      </c>
      <c r="B2" s="26"/>
      <c r="C2" s="26"/>
      <c r="D2" s="26"/>
      <c r="E2" s="26"/>
      <c r="F2" s="26"/>
      <c r="G2" s="34"/>
    </row>
    <row r="3" spans="1:7" x14ac:dyDescent="0.25">
      <c r="A3" s="26"/>
      <c r="B3" s="26" t="s">
        <v>739</v>
      </c>
      <c r="C3" s="26"/>
      <c r="D3" s="26"/>
      <c r="E3" s="26"/>
      <c r="F3" s="26"/>
      <c r="G3" s="34"/>
    </row>
    <row r="4" spans="1:7" x14ac:dyDescent="0.25">
      <c r="A4" s="26"/>
      <c r="B4" s="26"/>
      <c r="C4" s="26" t="s">
        <v>740</v>
      </c>
      <c r="D4" s="26"/>
      <c r="E4" s="26"/>
      <c r="F4" s="26"/>
      <c r="G4" s="34"/>
    </row>
    <row r="5" spans="1:7" x14ac:dyDescent="0.25">
      <c r="A5" s="26"/>
      <c r="B5" s="26"/>
      <c r="C5" s="26"/>
      <c r="D5" s="26" t="s">
        <v>741</v>
      </c>
      <c r="E5" s="26"/>
      <c r="F5" s="26"/>
      <c r="G5" s="34"/>
    </row>
    <row r="6" spans="1:7" x14ac:dyDescent="0.25">
      <c r="A6" s="26"/>
      <c r="B6" s="26"/>
      <c r="C6" s="26"/>
      <c r="D6" s="26"/>
      <c r="E6" s="26" t="s">
        <v>742</v>
      </c>
      <c r="F6" s="26"/>
      <c r="G6" s="34">
        <v>522099.06</v>
      </c>
    </row>
    <row r="7" spans="1:7" x14ac:dyDescent="0.25">
      <c r="A7" s="26"/>
      <c r="B7" s="26"/>
      <c r="C7" s="26"/>
      <c r="D7" s="26"/>
      <c r="E7" s="26" t="s">
        <v>743</v>
      </c>
      <c r="F7" s="26"/>
      <c r="G7" s="34">
        <v>11001.59</v>
      </c>
    </row>
    <row r="8" spans="1:7" ht="15.75" thickBot="1" x14ac:dyDescent="0.3">
      <c r="A8" s="26"/>
      <c r="B8" s="26"/>
      <c r="C8" s="26"/>
      <c r="D8" s="26"/>
      <c r="E8" s="26" t="s">
        <v>4</v>
      </c>
      <c r="F8" s="26"/>
      <c r="G8" s="35">
        <v>6580.16</v>
      </c>
    </row>
    <row r="9" spans="1:7" ht="15.75" thickBot="1" x14ac:dyDescent="0.3">
      <c r="A9" s="26"/>
      <c r="B9" s="26"/>
      <c r="C9" s="26"/>
      <c r="D9" s="26" t="s">
        <v>744</v>
      </c>
      <c r="E9" s="26"/>
      <c r="F9" s="26"/>
      <c r="G9" s="36">
        <f>ROUND(SUM(G5:G8),5)</f>
        <v>539680.81000000006</v>
      </c>
    </row>
    <row r="10" spans="1:7" x14ac:dyDescent="0.25">
      <c r="A10" s="26"/>
      <c r="B10" s="26"/>
      <c r="C10" s="26" t="s">
        <v>745</v>
      </c>
      <c r="D10" s="26"/>
      <c r="E10" s="26"/>
      <c r="F10" s="26"/>
      <c r="G10" s="34">
        <f>ROUND(G4+G9,5)</f>
        <v>539680.81000000006</v>
      </c>
    </row>
    <row r="11" spans="1:7" x14ac:dyDescent="0.25">
      <c r="A11" s="26"/>
      <c r="B11" s="26"/>
      <c r="C11" s="26" t="s">
        <v>746</v>
      </c>
      <c r="D11" s="26"/>
      <c r="E11" s="26"/>
      <c r="F11" s="26"/>
      <c r="G11" s="34"/>
    </row>
    <row r="12" spans="1:7" x14ac:dyDescent="0.25">
      <c r="A12" s="26"/>
      <c r="B12" s="26"/>
      <c r="C12" s="26"/>
      <c r="D12" s="26" t="s">
        <v>747</v>
      </c>
      <c r="E12" s="26"/>
      <c r="F12" s="26"/>
      <c r="G12" s="34">
        <v>2998.8</v>
      </c>
    </row>
    <row r="13" spans="1:7" x14ac:dyDescent="0.25">
      <c r="A13" s="26"/>
      <c r="B13" s="26"/>
      <c r="C13" s="26"/>
      <c r="D13" s="26" t="s">
        <v>748</v>
      </c>
      <c r="E13" s="26"/>
      <c r="F13" s="26"/>
      <c r="G13" s="34">
        <v>1000</v>
      </c>
    </row>
    <row r="14" spans="1:7" ht="15.75" thickBot="1" x14ac:dyDescent="0.3">
      <c r="A14" s="26"/>
      <c r="B14" s="26"/>
      <c r="C14" s="26"/>
      <c r="D14" s="26" t="s">
        <v>749</v>
      </c>
      <c r="E14" s="26"/>
      <c r="F14" s="26"/>
      <c r="G14" s="35">
        <v>-10859.53</v>
      </c>
    </row>
    <row r="15" spans="1:7" ht="15.75" thickBot="1" x14ac:dyDescent="0.3">
      <c r="A15" s="26"/>
      <c r="B15" s="26"/>
      <c r="C15" s="26" t="s">
        <v>16</v>
      </c>
      <c r="D15" s="26"/>
      <c r="E15" s="26"/>
      <c r="F15" s="26"/>
      <c r="G15" s="36">
        <f>ROUND(SUM(G11:G14),5)</f>
        <v>-6860.73</v>
      </c>
    </row>
    <row r="16" spans="1:7" x14ac:dyDescent="0.25">
      <c r="A16" s="26"/>
      <c r="B16" s="26" t="s">
        <v>750</v>
      </c>
      <c r="C16" s="26"/>
      <c r="D16" s="26"/>
      <c r="E16" s="26"/>
      <c r="F16" s="26"/>
      <c r="G16" s="34">
        <f>ROUND(G3+G10+G15,5)</f>
        <v>532820.07999999996</v>
      </c>
    </row>
    <row r="17" spans="1:7" x14ac:dyDescent="0.25">
      <c r="A17" s="26"/>
      <c r="B17" s="26" t="s">
        <v>751</v>
      </c>
      <c r="C17" s="26"/>
      <c r="D17" s="26"/>
      <c r="E17" s="26"/>
      <c r="F17" s="26"/>
      <c r="G17" s="34"/>
    </row>
    <row r="18" spans="1:7" x14ac:dyDescent="0.25">
      <c r="A18" s="26"/>
      <c r="B18" s="26"/>
      <c r="C18" s="26" t="s">
        <v>752</v>
      </c>
      <c r="D18" s="26"/>
      <c r="E18" s="26"/>
      <c r="F18" s="26"/>
      <c r="G18" s="34">
        <v>2442425.06</v>
      </c>
    </row>
    <row r="19" spans="1:7" x14ac:dyDescent="0.25">
      <c r="A19" s="26"/>
      <c r="B19" s="26"/>
      <c r="C19" s="26" t="s">
        <v>753</v>
      </c>
      <c r="D19" s="26"/>
      <c r="E19" s="26"/>
      <c r="F19" s="26"/>
      <c r="G19" s="34">
        <v>430111.73</v>
      </c>
    </row>
    <row r="20" spans="1:7" x14ac:dyDescent="0.25">
      <c r="A20" s="26"/>
      <c r="B20" s="26"/>
      <c r="C20" s="26" t="s">
        <v>754</v>
      </c>
      <c r="D20" s="26"/>
      <c r="E20" s="26"/>
      <c r="F20" s="26"/>
      <c r="G20" s="34">
        <v>129838</v>
      </c>
    </row>
    <row r="21" spans="1:7" x14ac:dyDescent="0.25">
      <c r="A21" s="26"/>
      <c r="B21" s="26"/>
      <c r="C21" s="26" t="s">
        <v>755</v>
      </c>
      <c r="D21" s="26"/>
      <c r="E21" s="26"/>
      <c r="F21" s="26"/>
      <c r="G21" s="34">
        <v>141816.29999999999</v>
      </c>
    </row>
    <row r="22" spans="1:7" x14ac:dyDescent="0.25">
      <c r="A22" s="26"/>
      <c r="B22" s="26"/>
      <c r="C22" s="26" t="s">
        <v>756</v>
      </c>
      <c r="D22" s="26"/>
      <c r="E22" s="26"/>
      <c r="F22" s="26"/>
      <c r="G22" s="34">
        <v>7000</v>
      </c>
    </row>
    <row r="23" spans="1:7" x14ac:dyDescent="0.25">
      <c r="A23" s="26"/>
      <c r="B23" s="26"/>
      <c r="C23" s="26" t="s">
        <v>757</v>
      </c>
      <c r="D23" s="26"/>
      <c r="E23" s="26"/>
      <c r="F23" s="26"/>
      <c r="G23" s="34">
        <v>90735.85</v>
      </c>
    </row>
    <row r="24" spans="1:7" x14ac:dyDescent="0.25">
      <c r="A24" s="26"/>
      <c r="B24" s="26"/>
      <c r="C24" s="26" t="s">
        <v>758</v>
      </c>
      <c r="D24" s="26"/>
      <c r="E24" s="26"/>
      <c r="F24" s="26"/>
      <c r="G24" s="34">
        <v>1591932.98</v>
      </c>
    </row>
    <row r="25" spans="1:7" x14ac:dyDescent="0.25">
      <c r="A25" s="26"/>
      <c r="B25" s="26"/>
      <c r="C25" s="26" t="s">
        <v>759</v>
      </c>
      <c r="D25" s="26"/>
      <c r="E25" s="26"/>
      <c r="F25" s="26"/>
      <c r="G25" s="34">
        <v>-2841758</v>
      </c>
    </row>
    <row r="26" spans="1:7" ht="15.75" thickBot="1" x14ac:dyDescent="0.3">
      <c r="A26" s="26"/>
      <c r="B26" s="26"/>
      <c r="C26" s="26" t="s">
        <v>760</v>
      </c>
      <c r="D26" s="26"/>
      <c r="E26" s="26"/>
      <c r="F26" s="26"/>
      <c r="G26" s="35">
        <v>-1992101.92</v>
      </c>
    </row>
    <row r="27" spans="1:7" ht="15.75" thickBot="1" x14ac:dyDescent="0.3">
      <c r="A27" s="26"/>
      <c r="B27" s="26" t="s">
        <v>761</v>
      </c>
      <c r="C27" s="26"/>
      <c r="D27" s="26"/>
      <c r="E27" s="26"/>
      <c r="F27" s="26"/>
      <c r="G27" s="37">
        <f>ROUND(SUM(G17:G26),5)</f>
        <v>0</v>
      </c>
    </row>
    <row r="28" spans="1:7" s="29" customFormat="1" ht="12" thickBot="1" x14ac:dyDescent="0.25">
      <c r="A28" s="26" t="s">
        <v>762</v>
      </c>
      <c r="B28" s="26"/>
      <c r="C28" s="26"/>
      <c r="D28" s="26"/>
      <c r="E28" s="26"/>
      <c r="F28" s="26"/>
      <c r="G28" s="28">
        <f>ROUND(G2+G16+G27,5)</f>
        <v>532820.07999999996</v>
      </c>
    </row>
    <row r="29" spans="1:7" ht="15.75" thickTop="1" x14ac:dyDescent="0.25">
      <c r="A29" s="26" t="s">
        <v>763</v>
      </c>
      <c r="B29" s="26"/>
      <c r="C29" s="26"/>
      <c r="D29" s="26"/>
      <c r="E29" s="26"/>
      <c r="F29" s="26"/>
      <c r="G29" s="34"/>
    </row>
    <row r="30" spans="1:7" x14ac:dyDescent="0.25">
      <c r="A30" s="26"/>
      <c r="B30" s="26" t="s">
        <v>764</v>
      </c>
      <c r="C30" s="26"/>
      <c r="D30" s="26"/>
      <c r="E30" s="26"/>
      <c r="F30" s="26"/>
      <c r="G30" s="34"/>
    </row>
    <row r="31" spans="1:7" x14ac:dyDescent="0.25">
      <c r="A31" s="26"/>
      <c r="B31" s="26"/>
      <c r="C31" s="26" t="s">
        <v>765</v>
      </c>
      <c r="D31" s="26"/>
      <c r="E31" s="26"/>
      <c r="F31" s="26"/>
      <c r="G31" s="34"/>
    </row>
    <row r="32" spans="1:7" x14ac:dyDescent="0.25">
      <c r="A32" s="26"/>
      <c r="B32" s="26"/>
      <c r="C32" s="26"/>
      <c r="D32" s="26" t="s">
        <v>23</v>
      </c>
      <c r="E32" s="26"/>
      <c r="F32" s="26"/>
      <c r="G32" s="34"/>
    </row>
    <row r="33" spans="1:7" ht="15.75" thickBot="1" x14ac:dyDescent="0.3">
      <c r="A33" s="26"/>
      <c r="B33" s="26"/>
      <c r="C33" s="26"/>
      <c r="D33" s="26"/>
      <c r="E33" s="26" t="s">
        <v>23</v>
      </c>
      <c r="F33" s="26"/>
      <c r="G33" s="38">
        <v>6892.84</v>
      </c>
    </row>
    <row r="34" spans="1:7" x14ac:dyDescent="0.25">
      <c r="A34" s="26"/>
      <c r="B34" s="26"/>
      <c r="C34" s="26"/>
      <c r="D34" s="26" t="s">
        <v>766</v>
      </c>
      <c r="E34" s="26"/>
      <c r="F34" s="26"/>
      <c r="G34" s="34">
        <f>ROUND(SUM(G32:G33),5)</f>
        <v>6892.84</v>
      </c>
    </row>
    <row r="35" spans="1:7" x14ac:dyDescent="0.25">
      <c r="A35" s="26"/>
      <c r="B35" s="26"/>
      <c r="C35" s="26"/>
      <c r="D35" s="26" t="s">
        <v>767</v>
      </c>
      <c r="E35" s="26"/>
      <c r="F35" s="26"/>
      <c r="G35" s="34"/>
    </row>
    <row r="36" spans="1:7" x14ac:dyDescent="0.25">
      <c r="A36" s="26"/>
      <c r="B36" s="26"/>
      <c r="C36" s="26"/>
      <c r="D36" s="26"/>
      <c r="E36" s="26" t="s">
        <v>768</v>
      </c>
      <c r="F36" s="26"/>
      <c r="G36" s="34">
        <v>3723.06</v>
      </c>
    </row>
    <row r="37" spans="1:7" ht="15.75" thickBot="1" x14ac:dyDescent="0.3">
      <c r="A37" s="26"/>
      <c r="B37" s="26"/>
      <c r="C37" s="26"/>
      <c r="D37" s="26"/>
      <c r="E37" s="26" t="s">
        <v>769</v>
      </c>
      <c r="F37" s="26"/>
      <c r="G37" s="38">
        <v>1335.97</v>
      </c>
    </row>
    <row r="38" spans="1:7" x14ac:dyDescent="0.25">
      <c r="A38" s="26"/>
      <c r="B38" s="26"/>
      <c r="C38" s="26"/>
      <c r="D38" s="26" t="s">
        <v>770</v>
      </c>
      <c r="E38" s="26"/>
      <c r="F38" s="26"/>
      <c r="G38" s="34">
        <f>ROUND(SUM(G35:G37),5)</f>
        <v>5059.03</v>
      </c>
    </row>
    <row r="39" spans="1:7" x14ac:dyDescent="0.25">
      <c r="A39" s="26"/>
      <c r="B39" s="26"/>
      <c r="C39" s="26"/>
      <c r="D39" s="26" t="s">
        <v>771</v>
      </c>
      <c r="E39" s="26"/>
      <c r="F39" s="26"/>
      <c r="G39" s="34"/>
    </row>
    <row r="40" spans="1:7" x14ac:dyDescent="0.25">
      <c r="A40" s="26"/>
      <c r="B40" s="26"/>
      <c r="C40" s="26"/>
      <c r="D40" s="26"/>
      <c r="E40" s="26" t="s">
        <v>772</v>
      </c>
      <c r="F40" s="26"/>
      <c r="G40" s="34">
        <v>-10859.53</v>
      </c>
    </row>
    <row r="41" spans="1:7" x14ac:dyDescent="0.25">
      <c r="A41" s="26"/>
      <c r="B41" s="26"/>
      <c r="C41" s="26"/>
      <c r="D41" s="26"/>
      <c r="E41" s="26" t="s">
        <v>773</v>
      </c>
      <c r="F41" s="26"/>
      <c r="G41" s="34"/>
    </row>
    <row r="42" spans="1:7" ht="15.75" thickBot="1" x14ac:dyDescent="0.3">
      <c r="A42" s="26"/>
      <c r="B42" s="26"/>
      <c r="C42" s="26"/>
      <c r="D42" s="26"/>
      <c r="E42" s="26"/>
      <c r="F42" s="26" t="s">
        <v>386</v>
      </c>
      <c r="G42" s="38">
        <v>126.36</v>
      </c>
    </row>
    <row r="43" spans="1:7" x14ac:dyDescent="0.25">
      <c r="A43" s="26"/>
      <c r="B43" s="26"/>
      <c r="C43" s="26"/>
      <c r="D43" s="26"/>
      <c r="E43" s="26" t="s">
        <v>774</v>
      </c>
      <c r="F43" s="26"/>
      <c r="G43" s="34">
        <f>ROUND(SUM(G41:G42),5)</f>
        <v>126.36</v>
      </c>
    </row>
    <row r="44" spans="1:7" x14ac:dyDescent="0.25">
      <c r="A44" s="26"/>
      <c r="B44" s="26"/>
      <c r="C44" s="26"/>
      <c r="D44" s="26"/>
      <c r="E44" s="26" t="s">
        <v>775</v>
      </c>
      <c r="F44" s="26"/>
      <c r="G44" s="34"/>
    </row>
    <row r="45" spans="1:7" x14ac:dyDescent="0.25">
      <c r="A45" s="26"/>
      <c r="B45" s="26"/>
      <c r="C45" s="26"/>
      <c r="D45" s="26"/>
      <c r="E45" s="26"/>
      <c r="F45" s="26" t="s">
        <v>776</v>
      </c>
      <c r="G45" s="34">
        <v>-222.58</v>
      </c>
    </row>
    <row r="46" spans="1:7" x14ac:dyDescent="0.25">
      <c r="A46" s="26"/>
      <c r="B46" s="26"/>
      <c r="C46" s="26"/>
      <c r="D46" s="26"/>
      <c r="E46" s="26"/>
      <c r="F46" s="26" t="s">
        <v>777</v>
      </c>
      <c r="G46" s="34">
        <v>2826</v>
      </c>
    </row>
    <row r="47" spans="1:7" x14ac:dyDescent="0.25">
      <c r="A47" s="26"/>
      <c r="B47" s="26"/>
      <c r="C47" s="26"/>
      <c r="D47" s="26"/>
      <c r="E47" s="26"/>
      <c r="F47" s="26" t="s">
        <v>778</v>
      </c>
      <c r="G47" s="34">
        <v>216.49</v>
      </c>
    </row>
    <row r="48" spans="1:7" ht="15.75" thickBot="1" x14ac:dyDescent="0.3">
      <c r="A48" s="26"/>
      <c r="B48" s="26"/>
      <c r="C48" s="26"/>
      <c r="D48" s="26"/>
      <c r="E48" s="26"/>
      <c r="F48" s="26" t="s">
        <v>779</v>
      </c>
      <c r="G48" s="38">
        <v>760.45</v>
      </c>
    </row>
    <row r="49" spans="1:7" x14ac:dyDescent="0.25">
      <c r="A49" s="26"/>
      <c r="B49" s="26"/>
      <c r="C49" s="26"/>
      <c r="D49" s="26"/>
      <c r="E49" s="26" t="s">
        <v>780</v>
      </c>
      <c r="F49" s="26"/>
      <c r="G49" s="34">
        <f>ROUND(SUM(G44:G48),5)</f>
        <v>3580.36</v>
      </c>
    </row>
    <row r="50" spans="1:7" x14ac:dyDescent="0.25">
      <c r="A50" s="26"/>
      <c r="B50" s="26"/>
      <c r="C50" s="26"/>
      <c r="D50" s="26"/>
      <c r="E50" s="26" t="s">
        <v>781</v>
      </c>
      <c r="F50" s="26"/>
      <c r="G50" s="34"/>
    </row>
    <row r="51" spans="1:7" ht="15.75" thickBot="1" x14ac:dyDescent="0.3">
      <c r="A51" s="26"/>
      <c r="B51" s="26"/>
      <c r="C51" s="26"/>
      <c r="D51" s="26"/>
      <c r="E51" s="26"/>
      <c r="F51" s="26" t="s">
        <v>782</v>
      </c>
      <c r="G51" s="35">
        <v>5069.67</v>
      </c>
    </row>
    <row r="52" spans="1:7" ht="15.75" thickBot="1" x14ac:dyDescent="0.3">
      <c r="A52" s="26"/>
      <c r="B52" s="26"/>
      <c r="C52" s="26"/>
      <c r="D52" s="26"/>
      <c r="E52" s="26" t="s">
        <v>783</v>
      </c>
      <c r="F52" s="26"/>
      <c r="G52" s="37">
        <f>ROUND(SUM(G50:G51),5)</f>
        <v>5069.67</v>
      </c>
    </row>
    <row r="53" spans="1:7" ht="15.75" thickBot="1" x14ac:dyDescent="0.3">
      <c r="A53" s="26"/>
      <c r="B53" s="26"/>
      <c r="C53" s="26"/>
      <c r="D53" s="26" t="s">
        <v>784</v>
      </c>
      <c r="E53" s="26"/>
      <c r="F53" s="26"/>
      <c r="G53" s="37">
        <f>ROUND(SUM(G39:G40)+G43+G49+G52,5)</f>
        <v>-2083.14</v>
      </c>
    </row>
    <row r="54" spans="1:7" ht="15.75" thickBot="1" x14ac:dyDescent="0.3">
      <c r="A54" s="26"/>
      <c r="B54" s="26"/>
      <c r="C54" s="26" t="s">
        <v>785</v>
      </c>
      <c r="D54" s="26"/>
      <c r="E54" s="26"/>
      <c r="F54" s="26"/>
      <c r="G54" s="36">
        <f>ROUND(G31+G34+G38+G53,5)</f>
        <v>9868.73</v>
      </c>
    </row>
    <row r="55" spans="1:7" x14ac:dyDescent="0.25">
      <c r="A55" s="26"/>
      <c r="B55" s="26" t="s">
        <v>786</v>
      </c>
      <c r="C55" s="26"/>
      <c r="D55" s="26"/>
      <c r="E55" s="26"/>
      <c r="F55" s="26"/>
      <c r="G55" s="34">
        <f>ROUND(G30+G54,5)</f>
        <v>9868.73</v>
      </c>
    </row>
    <row r="56" spans="1:7" x14ac:dyDescent="0.25">
      <c r="A56" s="26"/>
      <c r="B56" s="26" t="s">
        <v>787</v>
      </c>
      <c r="C56" s="26"/>
      <c r="D56" s="26"/>
      <c r="E56" s="26"/>
      <c r="F56" s="26"/>
      <c r="G56" s="34"/>
    </row>
    <row r="57" spans="1:7" x14ac:dyDescent="0.25">
      <c r="A57" s="26"/>
      <c r="B57" s="26"/>
      <c r="C57" s="26" t="s">
        <v>788</v>
      </c>
      <c r="D57" s="26"/>
      <c r="E57" s="26"/>
      <c r="F57" s="26"/>
      <c r="G57" s="34">
        <v>3399.75</v>
      </c>
    </row>
    <row r="58" spans="1:7" x14ac:dyDescent="0.25">
      <c r="A58" s="26"/>
      <c r="B58" s="26"/>
      <c r="C58" s="26" t="s">
        <v>789</v>
      </c>
      <c r="D58" s="26"/>
      <c r="E58" s="26"/>
      <c r="F58" s="26"/>
      <c r="G58" s="34"/>
    </row>
    <row r="59" spans="1:7" x14ac:dyDescent="0.25">
      <c r="A59" s="26"/>
      <c r="B59" s="26"/>
      <c r="C59" s="26"/>
      <c r="D59" s="26" t="s">
        <v>4</v>
      </c>
      <c r="E59" s="26"/>
      <c r="F59" s="26"/>
      <c r="G59" s="34">
        <v>6579.55</v>
      </c>
    </row>
    <row r="60" spans="1:7" x14ac:dyDescent="0.25">
      <c r="A60" s="26"/>
      <c r="B60" s="26"/>
      <c r="C60" s="26"/>
      <c r="D60" s="26" t="s">
        <v>6</v>
      </c>
      <c r="E60" s="26"/>
      <c r="F60" s="26"/>
      <c r="G60" s="34">
        <v>20000</v>
      </c>
    </row>
    <row r="61" spans="1:7" x14ac:dyDescent="0.25">
      <c r="A61" s="26"/>
      <c r="B61" s="26"/>
      <c r="C61" s="26"/>
      <c r="D61" s="26" t="s">
        <v>790</v>
      </c>
      <c r="E61" s="26"/>
      <c r="F61" s="26"/>
      <c r="G61" s="34">
        <v>106902.33</v>
      </c>
    </row>
    <row r="62" spans="1:7" x14ac:dyDescent="0.25">
      <c r="A62" s="26"/>
      <c r="B62" s="26"/>
      <c r="C62" s="26"/>
      <c r="D62" s="26" t="s">
        <v>791</v>
      </c>
      <c r="E62" s="26"/>
      <c r="F62" s="26"/>
      <c r="G62" s="34">
        <v>44377.19</v>
      </c>
    </row>
    <row r="63" spans="1:7" x14ac:dyDescent="0.25">
      <c r="A63" s="26"/>
      <c r="B63" s="26"/>
      <c r="C63" s="26"/>
      <c r="D63" s="26" t="s">
        <v>792</v>
      </c>
      <c r="E63" s="26"/>
      <c r="F63" s="26"/>
      <c r="G63" s="34">
        <v>2500</v>
      </c>
    </row>
    <row r="64" spans="1:7" ht="15.75" thickBot="1" x14ac:dyDescent="0.3">
      <c r="A64" s="26"/>
      <c r="B64" s="26"/>
      <c r="C64" s="26"/>
      <c r="D64" s="26" t="s">
        <v>793</v>
      </c>
      <c r="E64" s="26"/>
      <c r="F64" s="26"/>
      <c r="G64" s="38">
        <v>29760</v>
      </c>
    </row>
    <row r="65" spans="1:7" x14ac:dyDescent="0.25">
      <c r="A65" s="26"/>
      <c r="B65" s="26"/>
      <c r="C65" s="26" t="s">
        <v>794</v>
      </c>
      <c r="D65" s="26"/>
      <c r="E65" s="26"/>
      <c r="F65" s="26"/>
      <c r="G65" s="34">
        <f>ROUND(SUM(G58:G64),5)</f>
        <v>210119.07</v>
      </c>
    </row>
    <row r="66" spans="1:7" x14ac:dyDescent="0.25">
      <c r="A66" s="26"/>
      <c r="B66" s="26"/>
      <c r="C66" s="26" t="s">
        <v>795</v>
      </c>
      <c r="D66" s="26"/>
      <c r="E66" s="26"/>
      <c r="F66" s="26"/>
      <c r="G66" s="34">
        <v>148523.09</v>
      </c>
    </row>
    <row r="67" spans="1:7" x14ac:dyDescent="0.25">
      <c r="A67" s="26"/>
      <c r="B67" s="26"/>
      <c r="C67" s="26" t="s">
        <v>796</v>
      </c>
      <c r="D67" s="26"/>
      <c r="E67" s="26"/>
      <c r="F67" s="26"/>
      <c r="G67" s="34">
        <v>105415.37</v>
      </c>
    </row>
    <row r="68" spans="1:7" ht="15.75" thickBot="1" x14ac:dyDescent="0.3">
      <c r="A68" s="26"/>
      <c r="B68" s="26"/>
      <c r="C68" s="26" t="s">
        <v>797</v>
      </c>
      <c r="D68" s="26"/>
      <c r="E68" s="26"/>
      <c r="F68" s="26"/>
      <c r="G68" s="35">
        <v>55494.07</v>
      </c>
    </row>
    <row r="69" spans="1:7" ht="15.75" thickBot="1" x14ac:dyDescent="0.3">
      <c r="A69" s="26"/>
      <c r="B69" s="26" t="s">
        <v>798</v>
      </c>
      <c r="C69" s="26"/>
      <c r="D69" s="26"/>
      <c r="E69" s="26"/>
      <c r="F69" s="26"/>
      <c r="G69" s="37">
        <f>ROUND(SUM(G56:G57)+SUM(G65:G68),5)</f>
        <v>522951.35</v>
      </c>
    </row>
    <row r="70" spans="1:7" s="29" customFormat="1" ht="12" thickBot="1" x14ac:dyDescent="0.25">
      <c r="A70" s="26" t="s">
        <v>799</v>
      </c>
      <c r="B70" s="26"/>
      <c r="C70" s="26"/>
      <c r="D70" s="26"/>
      <c r="E70" s="26"/>
      <c r="F70" s="26"/>
      <c r="G70" s="28">
        <f>ROUND(G29+G55+G69,5)</f>
        <v>532820.07999999996</v>
      </c>
    </row>
    <row r="71" spans="1:7" ht="15.75" thickTop="1" x14ac:dyDescent="0.25"/>
  </sheetData>
  <pageMargins left="0.7" right="0.7" top="0.75" bottom="0.75" header="0.1" footer="0.3"/>
  <pageSetup orientation="portrait" horizontalDpi="4294967293" verticalDpi="0" r:id="rId1"/>
  <headerFooter>
    <oddHeader>&amp;L&amp;"Arial,Bold"&amp;8 3:23 PM
&amp;"Arial,Bold"&amp;8 12/10/21
&amp;"Arial,Bold"&amp;8 Accrual Basis&amp;C&amp;"Arial,Bold"&amp;12 Nederland Fire Protection District
&amp;"Arial,Bold"&amp;14 Balance Sheet
&amp;"Arial,Bold"&amp;10 As of November 30,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605A3-632F-4E46-911A-7FB2108B2920}">
  <sheetPr codeName="Sheet3"/>
  <dimension ref="A1:X186"/>
  <sheetViews>
    <sheetView workbookViewId="0">
      <pane xSplit="9" ySplit="2" topLeftCell="J154" activePane="bottomRight" state="frozenSplit"/>
      <selection pane="topRight" activeCell="J1" sqref="J1"/>
      <selection pane="bottomLeft" activeCell="A3" sqref="A3"/>
      <selection pane="bottomRight" activeCell="Q1" sqref="Q1:X1048576"/>
    </sheetView>
  </sheetViews>
  <sheetFormatPr defaultRowHeight="15" x14ac:dyDescent="0.25"/>
  <cols>
    <col min="1" max="1" width="1.85546875" style="41" customWidth="1"/>
    <col min="2" max="2" width="2.42578125" style="41" customWidth="1"/>
    <col min="3" max="8" width="3" style="41" customWidth="1"/>
    <col min="9" max="9" width="22.140625" style="41" customWidth="1"/>
    <col min="10" max="10" width="8.42578125" style="33" bestFit="1" customWidth="1"/>
    <col min="11" max="11" width="2.28515625" style="33" customWidth="1"/>
    <col min="12" max="12" width="8.42578125" style="33" bestFit="1" customWidth="1"/>
    <col min="13" max="13" width="2.28515625" style="33" customWidth="1"/>
    <col min="14" max="14" width="12" style="33" bestFit="1" customWidth="1"/>
    <col min="15" max="15" width="2.28515625" style="33" customWidth="1"/>
    <col min="16" max="16" width="10.28515625" style="33" bestFit="1" customWidth="1"/>
    <col min="17" max="17" width="2.28515625" style="33" hidden="1" customWidth="1"/>
    <col min="18" max="18" width="8.42578125" style="33" hidden="1" customWidth="1"/>
    <col min="19" max="19" width="2.28515625" style="33" hidden="1" customWidth="1"/>
    <col min="20" max="20" width="8.42578125" style="33" hidden="1" customWidth="1"/>
    <col min="21" max="21" width="2.28515625" style="33" hidden="1" customWidth="1"/>
    <col min="22" max="22" width="12" style="33" hidden="1" customWidth="1"/>
    <col min="23" max="23" width="2.28515625" style="33" hidden="1" customWidth="1"/>
    <col min="24" max="24" width="10.28515625" style="33" hidden="1" customWidth="1"/>
  </cols>
  <sheetData>
    <row r="1" spans="1:24" ht="15.75" thickBot="1" x14ac:dyDescent="0.3">
      <c r="A1" s="26"/>
      <c r="B1" s="26"/>
      <c r="C1" s="26"/>
      <c r="D1" s="26"/>
      <c r="E1" s="26"/>
      <c r="F1" s="26"/>
      <c r="G1" s="26"/>
      <c r="H1" s="26"/>
      <c r="I1" s="26"/>
      <c r="J1" s="44" t="s">
        <v>800</v>
      </c>
      <c r="K1" s="43"/>
      <c r="L1" s="45"/>
      <c r="M1" s="43"/>
      <c r="N1" s="45"/>
      <c r="O1" s="43"/>
      <c r="P1" s="45"/>
      <c r="Q1" s="42"/>
      <c r="R1" s="44" t="s">
        <v>801</v>
      </c>
      <c r="S1" s="43"/>
      <c r="T1" s="45"/>
      <c r="U1" s="43"/>
      <c r="V1" s="45"/>
      <c r="W1" s="43"/>
      <c r="X1" s="45"/>
    </row>
    <row r="2" spans="1:24" s="32" customFormat="1" ht="16.5" thickTop="1" thickBot="1" x14ac:dyDescent="0.3">
      <c r="A2" s="39"/>
      <c r="B2" s="39"/>
      <c r="C2" s="39"/>
      <c r="D2" s="39"/>
      <c r="E2" s="39"/>
      <c r="F2" s="39"/>
      <c r="G2" s="39"/>
      <c r="H2" s="39"/>
      <c r="I2" s="39"/>
      <c r="J2" s="53" t="s">
        <v>802</v>
      </c>
      <c r="K2" s="30"/>
      <c r="L2" s="53" t="s">
        <v>803</v>
      </c>
      <c r="M2" s="30"/>
      <c r="N2" s="53" t="s">
        <v>804</v>
      </c>
      <c r="O2" s="30"/>
      <c r="P2" s="53" t="s">
        <v>805</v>
      </c>
      <c r="Q2" s="30"/>
      <c r="R2" s="53" t="s">
        <v>802</v>
      </c>
      <c r="S2" s="30"/>
      <c r="T2" s="53" t="s">
        <v>803</v>
      </c>
      <c r="U2" s="30"/>
      <c r="V2" s="53" t="s">
        <v>804</v>
      </c>
      <c r="W2" s="30"/>
      <c r="X2" s="53" t="s">
        <v>805</v>
      </c>
    </row>
    <row r="3" spans="1:24" ht="15.75" thickTop="1" x14ac:dyDescent="0.25">
      <c r="A3" s="26"/>
      <c r="B3" s="26" t="s">
        <v>806</v>
      </c>
      <c r="C3" s="26"/>
      <c r="D3" s="26"/>
      <c r="E3" s="26"/>
      <c r="F3" s="26"/>
      <c r="G3" s="26"/>
      <c r="H3" s="26"/>
      <c r="I3" s="26"/>
      <c r="J3" s="34"/>
      <c r="K3" s="46"/>
      <c r="L3" s="34"/>
      <c r="M3" s="46"/>
      <c r="N3" s="34"/>
      <c r="O3" s="46"/>
      <c r="P3" s="47"/>
      <c r="Q3" s="46"/>
      <c r="R3" s="34"/>
      <c r="S3" s="46"/>
      <c r="T3" s="34"/>
      <c r="U3" s="46"/>
      <c r="V3" s="34"/>
      <c r="W3" s="46"/>
      <c r="X3" s="47"/>
    </row>
    <row r="4" spans="1:24" x14ac:dyDescent="0.25">
      <c r="A4" s="26"/>
      <c r="B4" s="26"/>
      <c r="C4" s="26"/>
      <c r="D4" s="26" t="s">
        <v>807</v>
      </c>
      <c r="E4" s="26"/>
      <c r="F4" s="26"/>
      <c r="G4" s="26"/>
      <c r="H4" s="26"/>
      <c r="I4" s="26"/>
      <c r="J4" s="34"/>
      <c r="K4" s="46"/>
      <c r="L4" s="34"/>
      <c r="M4" s="46"/>
      <c r="N4" s="34"/>
      <c r="O4" s="46"/>
      <c r="P4" s="47"/>
      <c r="Q4" s="46"/>
      <c r="R4" s="34"/>
      <c r="S4" s="46"/>
      <c r="T4" s="34"/>
      <c r="U4" s="46"/>
      <c r="V4" s="34"/>
      <c r="W4" s="46"/>
      <c r="X4" s="47"/>
    </row>
    <row r="5" spans="1:24" x14ac:dyDescent="0.25">
      <c r="A5" s="26"/>
      <c r="B5" s="26"/>
      <c r="C5" s="26"/>
      <c r="D5" s="26"/>
      <c r="E5" s="26" t="s">
        <v>808</v>
      </c>
      <c r="F5" s="26"/>
      <c r="G5" s="26"/>
      <c r="H5" s="26"/>
      <c r="I5" s="26"/>
      <c r="J5" s="34">
        <v>23</v>
      </c>
      <c r="K5" s="46"/>
      <c r="L5" s="34">
        <v>20</v>
      </c>
      <c r="M5" s="46"/>
      <c r="N5" s="34">
        <f>ROUND((J5-L5),5)</f>
        <v>3</v>
      </c>
      <c r="O5" s="46"/>
      <c r="P5" s="47">
        <f>ROUND(IF(L5=0, IF(J5=0, 0, 1), J5/L5),5)</f>
        <v>1.1499999999999999</v>
      </c>
      <c r="Q5" s="46"/>
      <c r="R5" s="34">
        <f>J5</f>
        <v>23</v>
      </c>
      <c r="S5" s="46"/>
      <c r="T5" s="34">
        <f>L5</f>
        <v>20</v>
      </c>
      <c r="U5" s="46"/>
      <c r="V5" s="34">
        <f>ROUND((R5-T5),5)</f>
        <v>3</v>
      </c>
      <c r="W5" s="46"/>
      <c r="X5" s="47">
        <f>ROUND(IF(T5=0, IF(R5=0, 0, 1), R5/T5),5)</f>
        <v>1.1499999999999999</v>
      </c>
    </row>
    <row r="6" spans="1:24" x14ac:dyDescent="0.25">
      <c r="A6" s="26"/>
      <c r="B6" s="26"/>
      <c r="C6" s="26"/>
      <c r="D6" s="26"/>
      <c r="E6" s="26" t="s">
        <v>809</v>
      </c>
      <c r="F6" s="26"/>
      <c r="G6" s="26"/>
      <c r="H6" s="26"/>
      <c r="I6" s="26"/>
      <c r="J6" s="34">
        <v>5</v>
      </c>
      <c r="K6" s="46"/>
      <c r="L6" s="34">
        <v>12</v>
      </c>
      <c r="M6" s="46"/>
      <c r="N6" s="34">
        <f>ROUND((J6-L6),5)</f>
        <v>-7</v>
      </c>
      <c r="O6" s="46"/>
      <c r="P6" s="47">
        <f>ROUND(IF(L6=0, IF(J6=0, 0, 1), J6/L6),5)</f>
        <v>0.41666999999999998</v>
      </c>
      <c r="Q6" s="46"/>
      <c r="R6" s="34">
        <f>J6</f>
        <v>5</v>
      </c>
      <c r="S6" s="46"/>
      <c r="T6" s="34">
        <f>L6</f>
        <v>12</v>
      </c>
      <c r="U6" s="46"/>
      <c r="V6" s="34">
        <f>ROUND((R6-T6),5)</f>
        <v>-7</v>
      </c>
      <c r="W6" s="46"/>
      <c r="X6" s="47">
        <f>ROUND(IF(T6=0, IF(R6=0, 0, 1), R6/T6),5)</f>
        <v>0.41666999999999998</v>
      </c>
    </row>
    <row r="7" spans="1:24" x14ac:dyDescent="0.25">
      <c r="A7" s="26"/>
      <c r="B7" s="26"/>
      <c r="C7" s="26"/>
      <c r="D7" s="26"/>
      <c r="E7" s="26" t="s">
        <v>810</v>
      </c>
      <c r="F7" s="26"/>
      <c r="G7" s="26"/>
      <c r="H7" s="26"/>
      <c r="I7" s="26"/>
      <c r="J7" s="34"/>
      <c r="K7" s="46"/>
      <c r="L7" s="34"/>
      <c r="M7" s="46"/>
      <c r="N7" s="34"/>
      <c r="O7" s="46"/>
      <c r="P7" s="47"/>
      <c r="Q7" s="46"/>
      <c r="R7" s="34"/>
      <c r="S7" s="46"/>
      <c r="T7" s="34"/>
      <c r="U7" s="46"/>
      <c r="V7" s="34"/>
      <c r="W7" s="46"/>
      <c r="X7" s="47"/>
    </row>
    <row r="8" spans="1:24" x14ac:dyDescent="0.25">
      <c r="A8" s="26"/>
      <c r="B8" s="26"/>
      <c r="C8" s="26"/>
      <c r="D8" s="26"/>
      <c r="E8" s="26"/>
      <c r="F8" s="26" t="s">
        <v>811</v>
      </c>
      <c r="G8" s="26"/>
      <c r="H8" s="26"/>
      <c r="I8" s="26"/>
      <c r="J8" s="34">
        <v>0</v>
      </c>
      <c r="K8" s="46"/>
      <c r="L8" s="34">
        <v>0</v>
      </c>
      <c r="M8" s="46"/>
      <c r="N8" s="34">
        <f>ROUND((J8-L8),5)</f>
        <v>0</v>
      </c>
      <c r="O8" s="46"/>
      <c r="P8" s="47">
        <f>ROUND(IF(L8=0, IF(J8=0, 0, 1), J8/L8),5)</f>
        <v>0</v>
      </c>
      <c r="Q8" s="46"/>
      <c r="R8" s="34">
        <f t="shared" ref="R8:R17" si="0">J8</f>
        <v>0</v>
      </c>
      <c r="S8" s="46"/>
      <c r="T8" s="34">
        <f t="shared" ref="T8:T17" si="1">L8</f>
        <v>0</v>
      </c>
      <c r="U8" s="46"/>
      <c r="V8" s="34">
        <f t="shared" ref="V8:V17" si="2">ROUND((R8-T8),5)</f>
        <v>0</v>
      </c>
      <c r="W8" s="46"/>
      <c r="X8" s="47">
        <f t="shared" ref="X8:X17" si="3">ROUND(IF(T8=0, IF(R8=0, 0, 1), R8/T8),5)</f>
        <v>0</v>
      </c>
    </row>
    <row r="9" spans="1:24" x14ac:dyDescent="0.25">
      <c r="A9" s="26"/>
      <c r="B9" s="26"/>
      <c r="C9" s="26"/>
      <c r="D9" s="26"/>
      <c r="E9" s="26"/>
      <c r="F9" s="26" t="s">
        <v>812</v>
      </c>
      <c r="G9" s="26"/>
      <c r="H9" s="26"/>
      <c r="I9" s="26"/>
      <c r="J9" s="34">
        <v>2321.36</v>
      </c>
      <c r="K9" s="46"/>
      <c r="L9" s="34">
        <v>10000</v>
      </c>
      <c r="M9" s="46"/>
      <c r="N9" s="34">
        <f>ROUND((J9-L9),5)</f>
        <v>-7678.64</v>
      </c>
      <c r="O9" s="46"/>
      <c r="P9" s="47">
        <f>ROUND(IF(L9=0, IF(J9=0, 0, 1), J9/L9),5)</f>
        <v>0.23214000000000001</v>
      </c>
      <c r="Q9" s="46"/>
      <c r="R9" s="34">
        <f t="shared" si="0"/>
        <v>2321.36</v>
      </c>
      <c r="S9" s="46"/>
      <c r="T9" s="34">
        <f t="shared" si="1"/>
        <v>10000</v>
      </c>
      <c r="U9" s="46"/>
      <c r="V9" s="34">
        <f t="shared" si="2"/>
        <v>-7678.64</v>
      </c>
      <c r="W9" s="46"/>
      <c r="X9" s="47">
        <f t="shared" si="3"/>
        <v>0.23214000000000001</v>
      </c>
    </row>
    <row r="10" spans="1:24" x14ac:dyDescent="0.25">
      <c r="A10" s="26"/>
      <c r="B10" s="26"/>
      <c r="C10" s="26"/>
      <c r="D10" s="26"/>
      <c r="E10" s="26"/>
      <c r="F10" s="26" t="s">
        <v>813</v>
      </c>
      <c r="G10" s="26"/>
      <c r="H10" s="26"/>
      <c r="I10" s="26"/>
      <c r="J10" s="34">
        <v>80.86</v>
      </c>
      <c r="K10" s="46"/>
      <c r="L10" s="34">
        <v>150</v>
      </c>
      <c r="M10" s="46"/>
      <c r="N10" s="34">
        <f>ROUND((J10-L10),5)</f>
        <v>-69.14</v>
      </c>
      <c r="O10" s="46"/>
      <c r="P10" s="47">
        <f>ROUND(IF(L10=0, IF(J10=0, 0, 1), J10/L10),5)</f>
        <v>0.53907000000000005</v>
      </c>
      <c r="Q10" s="46"/>
      <c r="R10" s="34">
        <f t="shared" si="0"/>
        <v>80.86</v>
      </c>
      <c r="S10" s="46"/>
      <c r="T10" s="34">
        <f t="shared" si="1"/>
        <v>150</v>
      </c>
      <c r="U10" s="46"/>
      <c r="V10" s="34">
        <f t="shared" si="2"/>
        <v>-69.14</v>
      </c>
      <c r="W10" s="46"/>
      <c r="X10" s="47">
        <f t="shared" si="3"/>
        <v>0.53907000000000005</v>
      </c>
    </row>
    <row r="11" spans="1:24" x14ac:dyDescent="0.25">
      <c r="A11" s="26"/>
      <c r="B11" s="26"/>
      <c r="C11" s="26"/>
      <c r="D11" s="26"/>
      <c r="E11" s="26"/>
      <c r="F11" s="26" t="s">
        <v>814</v>
      </c>
      <c r="G11" s="26"/>
      <c r="H11" s="26"/>
      <c r="I11" s="26"/>
      <c r="J11" s="34">
        <v>4436.3</v>
      </c>
      <c r="K11" s="46"/>
      <c r="L11" s="34">
        <v>3500</v>
      </c>
      <c r="M11" s="46"/>
      <c r="N11" s="34">
        <f>ROUND((J11-L11),5)</f>
        <v>936.3</v>
      </c>
      <c r="O11" s="46"/>
      <c r="P11" s="47">
        <f>ROUND(IF(L11=0, IF(J11=0, 0, 1), J11/L11),5)</f>
        <v>1.2675099999999999</v>
      </c>
      <c r="Q11" s="46"/>
      <c r="R11" s="34">
        <f t="shared" si="0"/>
        <v>4436.3</v>
      </c>
      <c r="S11" s="46"/>
      <c r="T11" s="34">
        <f t="shared" si="1"/>
        <v>3500</v>
      </c>
      <c r="U11" s="46"/>
      <c r="V11" s="34">
        <f t="shared" si="2"/>
        <v>936.3</v>
      </c>
      <c r="W11" s="46"/>
      <c r="X11" s="47">
        <f t="shared" si="3"/>
        <v>1.2675099999999999</v>
      </c>
    </row>
    <row r="12" spans="1:24" x14ac:dyDescent="0.25">
      <c r="A12" s="26"/>
      <c r="B12" s="26"/>
      <c r="C12" s="26"/>
      <c r="D12" s="26"/>
      <c r="E12" s="26"/>
      <c r="F12" s="26" t="s">
        <v>815</v>
      </c>
      <c r="G12" s="26"/>
      <c r="H12" s="26"/>
      <c r="I12" s="26"/>
      <c r="J12" s="34">
        <v>154.53</v>
      </c>
      <c r="K12" s="46"/>
      <c r="L12" s="34">
        <v>25</v>
      </c>
      <c r="M12" s="46"/>
      <c r="N12" s="34">
        <f>ROUND((J12-L12),5)</f>
        <v>129.53</v>
      </c>
      <c r="O12" s="46"/>
      <c r="P12" s="47">
        <f>ROUND(IF(L12=0, IF(J12=0, 0, 1), J12/L12),5)</f>
        <v>6.1811999999999996</v>
      </c>
      <c r="Q12" s="46"/>
      <c r="R12" s="34">
        <f t="shared" si="0"/>
        <v>154.53</v>
      </c>
      <c r="S12" s="46"/>
      <c r="T12" s="34">
        <f t="shared" si="1"/>
        <v>25</v>
      </c>
      <c r="U12" s="46"/>
      <c r="V12" s="34">
        <f t="shared" si="2"/>
        <v>129.53</v>
      </c>
      <c r="W12" s="46"/>
      <c r="X12" s="47">
        <f t="shared" si="3"/>
        <v>6.1811999999999996</v>
      </c>
    </row>
    <row r="13" spans="1:24" x14ac:dyDescent="0.25">
      <c r="A13" s="26"/>
      <c r="B13" s="26"/>
      <c r="C13" s="26"/>
      <c r="D13" s="26"/>
      <c r="E13" s="26"/>
      <c r="F13" s="26" t="s">
        <v>816</v>
      </c>
      <c r="G13" s="26"/>
      <c r="H13" s="26"/>
      <c r="I13" s="26"/>
      <c r="J13" s="34">
        <v>138.63999999999999</v>
      </c>
      <c r="K13" s="46"/>
      <c r="L13" s="34"/>
      <c r="M13" s="46"/>
      <c r="N13" s="34"/>
      <c r="O13" s="46"/>
      <c r="P13" s="47"/>
      <c r="Q13" s="46"/>
      <c r="R13" s="34">
        <f t="shared" si="0"/>
        <v>138.63999999999999</v>
      </c>
      <c r="S13" s="46"/>
      <c r="T13" s="34">
        <f t="shared" si="1"/>
        <v>0</v>
      </c>
      <c r="U13" s="46"/>
      <c r="V13" s="34">
        <f t="shared" si="2"/>
        <v>138.63999999999999</v>
      </c>
      <c r="W13" s="46"/>
      <c r="X13" s="47">
        <f t="shared" si="3"/>
        <v>1</v>
      </c>
    </row>
    <row r="14" spans="1:24" ht="15.75" thickBot="1" x14ac:dyDescent="0.3">
      <c r="A14" s="26"/>
      <c r="B14" s="26"/>
      <c r="C14" s="26"/>
      <c r="D14" s="26"/>
      <c r="E14" s="26"/>
      <c r="F14" s="26" t="s">
        <v>817</v>
      </c>
      <c r="G14" s="26"/>
      <c r="H14" s="26"/>
      <c r="I14" s="26"/>
      <c r="J14" s="35">
        <v>10.5</v>
      </c>
      <c r="K14" s="46"/>
      <c r="L14" s="35">
        <v>50</v>
      </c>
      <c r="M14" s="46"/>
      <c r="N14" s="35">
        <f>ROUND((J14-L14),5)</f>
        <v>-39.5</v>
      </c>
      <c r="O14" s="46"/>
      <c r="P14" s="48">
        <f>ROUND(IF(L14=0, IF(J14=0, 0, 1), J14/L14),5)</f>
        <v>0.21</v>
      </c>
      <c r="Q14" s="46"/>
      <c r="R14" s="35">
        <f t="shared" si="0"/>
        <v>10.5</v>
      </c>
      <c r="S14" s="46"/>
      <c r="T14" s="35">
        <f t="shared" si="1"/>
        <v>50</v>
      </c>
      <c r="U14" s="46"/>
      <c r="V14" s="35">
        <f t="shared" si="2"/>
        <v>-39.5</v>
      </c>
      <c r="W14" s="46"/>
      <c r="X14" s="48">
        <f t="shared" si="3"/>
        <v>0.21</v>
      </c>
    </row>
    <row r="15" spans="1:24" ht="15.75" thickBot="1" x14ac:dyDescent="0.3">
      <c r="A15" s="26"/>
      <c r="B15" s="26"/>
      <c r="C15" s="26"/>
      <c r="D15" s="26"/>
      <c r="E15" s="26" t="s">
        <v>818</v>
      </c>
      <c r="F15" s="26"/>
      <c r="G15" s="26"/>
      <c r="H15" s="26"/>
      <c r="I15" s="26"/>
      <c r="J15" s="37">
        <f>ROUND(SUM(J7:J14),5)</f>
        <v>7142.19</v>
      </c>
      <c r="K15" s="46"/>
      <c r="L15" s="37">
        <f>ROUND(SUM(L7:L14),5)</f>
        <v>13725</v>
      </c>
      <c r="M15" s="46"/>
      <c r="N15" s="37">
        <f>ROUND((J15-L15),5)</f>
        <v>-6582.81</v>
      </c>
      <c r="O15" s="46"/>
      <c r="P15" s="49">
        <f>ROUND(IF(L15=0, IF(J15=0, 0, 1), J15/L15),5)</f>
        <v>0.52037999999999995</v>
      </c>
      <c r="Q15" s="46"/>
      <c r="R15" s="37">
        <f t="shared" si="0"/>
        <v>7142.19</v>
      </c>
      <c r="S15" s="46"/>
      <c r="T15" s="37">
        <f t="shared" si="1"/>
        <v>13725</v>
      </c>
      <c r="U15" s="46"/>
      <c r="V15" s="37">
        <f t="shared" si="2"/>
        <v>-6582.81</v>
      </c>
      <c r="W15" s="46"/>
      <c r="X15" s="49">
        <f t="shared" si="3"/>
        <v>0.52037999999999995</v>
      </c>
    </row>
    <row r="16" spans="1:24" ht="15.75" thickBot="1" x14ac:dyDescent="0.3">
      <c r="A16" s="26"/>
      <c r="B16" s="26"/>
      <c r="C16" s="26"/>
      <c r="D16" s="26" t="s">
        <v>819</v>
      </c>
      <c r="E16" s="26"/>
      <c r="F16" s="26"/>
      <c r="G16" s="26"/>
      <c r="H16" s="26"/>
      <c r="I16" s="26"/>
      <c r="J16" s="36">
        <f>ROUND(SUM(J4:J6)+J15,5)</f>
        <v>7170.19</v>
      </c>
      <c r="K16" s="46"/>
      <c r="L16" s="36">
        <f>ROUND(SUM(L4:L6)+L15,5)</f>
        <v>13757</v>
      </c>
      <c r="M16" s="46"/>
      <c r="N16" s="36">
        <f>ROUND((J16-L16),5)</f>
        <v>-6586.81</v>
      </c>
      <c r="O16" s="46"/>
      <c r="P16" s="50">
        <f>ROUND(IF(L16=0, IF(J16=0, 0, 1), J16/L16),5)</f>
        <v>0.5212</v>
      </c>
      <c r="Q16" s="46"/>
      <c r="R16" s="36">
        <f t="shared" si="0"/>
        <v>7170.19</v>
      </c>
      <c r="S16" s="46"/>
      <c r="T16" s="36">
        <f t="shared" si="1"/>
        <v>13757</v>
      </c>
      <c r="U16" s="46"/>
      <c r="V16" s="36">
        <f t="shared" si="2"/>
        <v>-6586.81</v>
      </c>
      <c r="W16" s="46"/>
      <c r="X16" s="50">
        <f t="shared" si="3"/>
        <v>0.5212</v>
      </c>
    </row>
    <row r="17" spans="1:24" x14ac:dyDescent="0.25">
      <c r="A17" s="26"/>
      <c r="B17" s="26"/>
      <c r="C17" s="26" t="s">
        <v>820</v>
      </c>
      <c r="D17" s="26"/>
      <c r="E17" s="26"/>
      <c r="F17" s="26"/>
      <c r="G17" s="26"/>
      <c r="H17" s="26"/>
      <c r="I17" s="26"/>
      <c r="J17" s="34">
        <f>J16</f>
        <v>7170.19</v>
      </c>
      <c r="K17" s="46"/>
      <c r="L17" s="34">
        <f>L16</f>
        <v>13757</v>
      </c>
      <c r="M17" s="46"/>
      <c r="N17" s="34">
        <f>ROUND((J17-L17),5)</f>
        <v>-6586.81</v>
      </c>
      <c r="O17" s="46"/>
      <c r="P17" s="47">
        <f>ROUND(IF(L17=0, IF(J17=0, 0, 1), J17/L17),5)</f>
        <v>0.5212</v>
      </c>
      <c r="Q17" s="46"/>
      <c r="R17" s="34">
        <f t="shared" si="0"/>
        <v>7170.19</v>
      </c>
      <c r="S17" s="46"/>
      <c r="T17" s="34">
        <f t="shared" si="1"/>
        <v>13757</v>
      </c>
      <c r="U17" s="46"/>
      <c r="V17" s="34">
        <f t="shared" si="2"/>
        <v>-6586.81</v>
      </c>
      <c r="W17" s="46"/>
      <c r="X17" s="47">
        <f t="shared" si="3"/>
        <v>0.5212</v>
      </c>
    </row>
    <row r="18" spans="1:24" x14ac:dyDescent="0.25">
      <c r="A18" s="26"/>
      <c r="B18" s="26"/>
      <c r="C18" s="26"/>
      <c r="D18" s="26" t="s">
        <v>821</v>
      </c>
      <c r="E18" s="26"/>
      <c r="F18" s="26"/>
      <c r="G18" s="26"/>
      <c r="H18" s="26"/>
      <c r="I18" s="26"/>
      <c r="J18" s="34"/>
      <c r="K18" s="46"/>
      <c r="L18" s="34"/>
      <c r="M18" s="46"/>
      <c r="N18" s="34"/>
      <c r="O18" s="46"/>
      <c r="P18" s="47"/>
      <c r="Q18" s="46"/>
      <c r="R18" s="34"/>
      <c r="S18" s="46"/>
      <c r="T18" s="34"/>
      <c r="U18" s="46"/>
      <c r="V18" s="34"/>
      <c r="W18" s="46"/>
      <c r="X18" s="47"/>
    </row>
    <row r="19" spans="1:24" x14ac:dyDescent="0.25">
      <c r="A19" s="26"/>
      <c r="B19" s="26"/>
      <c r="C19" s="26"/>
      <c r="D19" s="26"/>
      <c r="E19" s="26" t="s">
        <v>822</v>
      </c>
      <c r="F19" s="26"/>
      <c r="G19" s="26"/>
      <c r="H19" s="26"/>
      <c r="I19" s="26"/>
      <c r="J19" s="34"/>
      <c r="K19" s="46"/>
      <c r="L19" s="34"/>
      <c r="M19" s="46"/>
      <c r="N19" s="34"/>
      <c r="O19" s="46"/>
      <c r="P19" s="47"/>
      <c r="Q19" s="46"/>
      <c r="R19" s="34"/>
      <c r="S19" s="46"/>
      <c r="T19" s="34"/>
      <c r="U19" s="46"/>
      <c r="V19" s="34"/>
      <c r="W19" s="46"/>
      <c r="X19" s="47"/>
    </row>
    <row r="20" spans="1:24" x14ac:dyDescent="0.25">
      <c r="A20" s="26"/>
      <c r="B20" s="26"/>
      <c r="C20" s="26"/>
      <c r="D20" s="26"/>
      <c r="E20" s="26"/>
      <c r="F20" s="26" t="s">
        <v>823</v>
      </c>
      <c r="G20" s="26"/>
      <c r="H20" s="26"/>
      <c r="I20" s="26"/>
      <c r="J20" s="34">
        <v>0</v>
      </c>
      <c r="K20" s="46"/>
      <c r="L20" s="34">
        <v>20</v>
      </c>
      <c r="M20" s="46"/>
      <c r="N20" s="34">
        <f>ROUND((J20-L20),5)</f>
        <v>-20</v>
      </c>
      <c r="O20" s="46"/>
      <c r="P20" s="47">
        <f>ROUND(IF(L20=0, IF(J20=0, 0, 1), J20/L20),5)</f>
        <v>0</v>
      </c>
      <c r="Q20" s="46"/>
      <c r="R20" s="34">
        <f>J20</f>
        <v>0</v>
      </c>
      <c r="S20" s="46"/>
      <c r="T20" s="34">
        <f>L20</f>
        <v>20</v>
      </c>
      <c r="U20" s="46"/>
      <c r="V20" s="34">
        <f>ROUND((R20-T20),5)</f>
        <v>-20</v>
      </c>
      <c r="W20" s="46"/>
      <c r="X20" s="47">
        <f>ROUND(IF(T20=0, IF(R20=0, 0, 1), R20/T20),5)</f>
        <v>0</v>
      </c>
    </row>
    <row r="21" spans="1:24" x14ac:dyDescent="0.25">
      <c r="A21" s="26"/>
      <c r="B21" s="26"/>
      <c r="C21" s="26"/>
      <c r="D21" s="26"/>
      <c r="E21" s="26"/>
      <c r="F21" s="26" t="s">
        <v>824</v>
      </c>
      <c r="G21" s="26"/>
      <c r="H21" s="26"/>
      <c r="I21" s="26"/>
      <c r="J21" s="34"/>
      <c r="K21" s="46"/>
      <c r="L21" s="34"/>
      <c r="M21" s="46"/>
      <c r="N21" s="34"/>
      <c r="O21" s="46"/>
      <c r="P21" s="47"/>
      <c r="Q21" s="46"/>
      <c r="R21" s="34"/>
      <c r="S21" s="46"/>
      <c r="T21" s="34"/>
      <c r="U21" s="46"/>
      <c r="V21" s="34"/>
      <c r="W21" s="46"/>
      <c r="X21" s="47"/>
    </row>
    <row r="22" spans="1:24" x14ac:dyDescent="0.25">
      <c r="A22" s="26"/>
      <c r="B22" s="26"/>
      <c r="C22" s="26"/>
      <c r="D22" s="26"/>
      <c r="E22" s="26"/>
      <c r="F22" s="26"/>
      <c r="G22" s="26" t="s">
        <v>825</v>
      </c>
      <c r="H22" s="26"/>
      <c r="I22" s="26"/>
      <c r="J22" s="34">
        <v>1.28</v>
      </c>
      <c r="K22" s="46"/>
      <c r="L22" s="34">
        <v>10</v>
      </c>
      <c r="M22" s="46"/>
      <c r="N22" s="34">
        <f>ROUND((J22-L22),5)</f>
        <v>-8.7200000000000006</v>
      </c>
      <c r="O22" s="46"/>
      <c r="P22" s="47">
        <f>ROUND(IF(L22=0, IF(J22=0, 0, 1), J22/L22),5)</f>
        <v>0.128</v>
      </c>
      <c r="Q22" s="46"/>
      <c r="R22" s="34">
        <f>J22</f>
        <v>1.28</v>
      </c>
      <c r="S22" s="46"/>
      <c r="T22" s="34">
        <f>L22</f>
        <v>10</v>
      </c>
      <c r="U22" s="46"/>
      <c r="V22" s="34">
        <f>ROUND((R22-T22),5)</f>
        <v>-8.7200000000000006</v>
      </c>
      <c r="W22" s="46"/>
      <c r="X22" s="47">
        <f>ROUND(IF(T22=0, IF(R22=0, 0, 1), R22/T22),5)</f>
        <v>0.128</v>
      </c>
    </row>
    <row r="23" spans="1:24" ht="15.75" thickBot="1" x14ac:dyDescent="0.3">
      <c r="A23" s="26"/>
      <c r="B23" s="26"/>
      <c r="C23" s="26"/>
      <c r="D23" s="26"/>
      <c r="E23" s="26"/>
      <c r="F23" s="26"/>
      <c r="G23" s="26" t="s">
        <v>826</v>
      </c>
      <c r="H23" s="26"/>
      <c r="I23" s="26"/>
      <c r="J23" s="38">
        <v>36.83</v>
      </c>
      <c r="K23" s="46"/>
      <c r="L23" s="38">
        <v>200</v>
      </c>
      <c r="M23" s="46"/>
      <c r="N23" s="38">
        <f>ROUND((J23-L23),5)</f>
        <v>-163.16999999999999</v>
      </c>
      <c r="O23" s="46"/>
      <c r="P23" s="51">
        <f>ROUND(IF(L23=0, IF(J23=0, 0, 1), J23/L23),5)</f>
        <v>0.18415000000000001</v>
      </c>
      <c r="Q23" s="46"/>
      <c r="R23" s="38">
        <f>J23</f>
        <v>36.83</v>
      </c>
      <c r="S23" s="46"/>
      <c r="T23" s="38">
        <f>L23</f>
        <v>200</v>
      </c>
      <c r="U23" s="46"/>
      <c r="V23" s="38">
        <f>ROUND((R23-T23),5)</f>
        <v>-163.16999999999999</v>
      </c>
      <c r="W23" s="46"/>
      <c r="X23" s="51">
        <f>ROUND(IF(T23=0, IF(R23=0, 0, 1), R23/T23),5)</f>
        <v>0.18415000000000001</v>
      </c>
    </row>
    <row r="24" spans="1:24" x14ac:dyDescent="0.25">
      <c r="A24" s="26"/>
      <c r="B24" s="26"/>
      <c r="C24" s="26"/>
      <c r="D24" s="26"/>
      <c r="E24" s="26"/>
      <c r="F24" s="26" t="s">
        <v>827</v>
      </c>
      <c r="G24" s="26"/>
      <c r="H24" s="26"/>
      <c r="I24" s="26"/>
      <c r="J24" s="34">
        <f>ROUND(SUM(J21:J23),5)</f>
        <v>38.11</v>
      </c>
      <c r="K24" s="46"/>
      <c r="L24" s="34">
        <f>ROUND(SUM(L21:L23),5)</f>
        <v>210</v>
      </c>
      <c r="M24" s="46"/>
      <c r="N24" s="34">
        <f>ROUND((J24-L24),5)</f>
        <v>-171.89</v>
      </c>
      <c r="O24" s="46"/>
      <c r="P24" s="47">
        <f>ROUND(IF(L24=0, IF(J24=0, 0, 1), J24/L24),5)</f>
        <v>0.18148</v>
      </c>
      <c r="Q24" s="46"/>
      <c r="R24" s="34">
        <f>J24</f>
        <v>38.11</v>
      </c>
      <c r="S24" s="46"/>
      <c r="T24" s="34">
        <f>L24</f>
        <v>210</v>
      </c>
      <c r="U24" s="46"/>
      <c r="V24" s="34">
        <f>ROUND((R24-T24),5)</f>
        <v>-171.89</v>
      </c>
      <c r="W24" s="46"/>
      <c r="X24" s="47">
        <f>ROUND(IF(T24=0, IF(R24=0, 0, 1), R24/T24),5)</f>
        <v>0.18148</v>
      </c>
    </row>
    <row r="25" spans="1:24" x14ac:dyDescent="0.25">
      <c r="A25" s="26"/>
      <c r="B25" s="26"/>
      <c r="C25" s="26"/>
      <c r="D25" s="26"/>
      <c r="E25" s="26"/>
      <c r="F25" s="26" t="s">
        <v>828</v>
      </c>
      <c r="G25" s="26"/>
      <c r="H25" s="26"/>
      <c r="I25" s="26"/>
      <c r="J25" s="34"/>
      <c r="K25" s="46"/>
      <c r="L25" s="34"/>
      <c r="M25" s="46"/>
      <c r="N25" s="34"/>
      <c r="O25" s="46"/>
      <c r="P25" s="47"/>
      <c r="Q25" s="46"/>
      <c r="R25" s="34"/>
      <c r="S25" s="46"/>
      <c r="T25" s="34"/>
      <c r="U25" s="46"/>
      <c r="V25" s="34"/>
      <c r="W25" s="46"/>
      <c r="X25" s="47"/>
    </row>
    <row r="26" spans="1:24" x14ac:dyDescent="0.25">
      <c r="A26" s="26"/>
      <c r="B26" s="26"/>
      <c r="C26" s="26"/>
      <c r="D26" s="26"/>
      <c r="E26" s="26"/>
      <c r="F26" s="26"/>
      <c r="G26" s="26" t="s">
        <v>829</v>
      </c>
      <c r="H26" s="26"/>
      <c r="I26" s="26"/>
      <c r="J26" s="34">
        <v>314.87</v>
      </c>
      <c r="K26" s="46"/>
      <c r="L26" s="34">
        <v>0</v>
      </c>
      <c r="M26" s="46"/>
      <c r="N26" s="34">
        <f t="shared" ref="N26:N32" si="4">ROUND((J26-L26),5)</f>
        <v>314.87</v>
      </c>
      <c r="O26" s="46"/>
      <c r="P26" s="47">
        <f t="shared" ref="P26:P32" si="5">ROUND(IF(L26=0, IF(J26=0, 0, 1), J26/L26),5)</f>
        <v>1</v>
      </c>
      <c r="Q26" s="46"/>
      <c r="R26" s="34">
        <f t="shared" ref="R26:R32" si="6">J26</f>
        <v>314.87</v>
      </c>
      <c r="S26" s="46"/>
      <c r="T26" s="34">
        <f t="shared" ref="T26:T32" si="7">L26</f>
        <v>0</v>
      </c>
      <c r="U26" s="46"/>
      <c r="V26" s="34">
        <f t="shared" ref="V26:V32" si="8">ROUND((R26-T26),5)</f>
        <v>314.87</v>
      </c>
      <c r="W26" s="46"/>
      <c r="X26" s="47">
        <f t="shared" ref="X26:X32" si="9">ROUND(IF(T26=0, IF(R26=0, 0, 1), R26/T26),5)</f>
        <v>1</v>
      </c>
    </row>
    <row r="27" spans="1:24" x14ac:dyDescent="0.25">
      <c r="A27" s="26"/>
      <c r="B27" s="26"/>
      <c r="C27" s="26"/>
      <c r="D27" s="26"/>
      <c r="E27" s="26"/>
      <c r="F27" s="26"/>
      <c r="G27" s="26" t="s">
        <v>830</v>
      </c>
      <c r="H27" s="26"/>
      <c r="I27" s="26"/>
      <c r="J27" s="34">
        <v>0</v>
      </c>
      <c r="K27" s="46"/>
      <c r="L27" s="34">
        <v>100</v>
      </c>
      <c r="M27" s="46"/>
      <c r="N27" s="34">
        <f t="shared" si="4"/>
        <v>-100</v>
      </c>
      <c r="O27" s="46"/>
      <c r="P27" s="47">
        <f t="shared" si="5"/>
        <v>0</v>
      </c>
      <c r="Q27" s="46"/>
      <c r="R27" s="34">
        <f t="shared" si="6"/>
        <v>0</v>
      </c>
      <c r="S27" s="46"/>
      <c r="T27" s="34">
        <f t="shared" si="7"/>
        <v>100</v>
      </c>
      <c r="U27" s="46"/>
      <c r="V27" s="34">
        <f t="shared" si="8"/>
        <v>-100</v>
      </c>
      <c r="W27" s="46"/>
      <c r="X27" s="47">
        <f t="shared" si="9"/>
        <v>0</v>
      </c>
    </row>
    <row r="28" spans="1:24" x14ac:dyDescent="0.25">
      <c r="A28" s="26"/>
      <c r="B28" s="26"/>
      <c r="C28" s="26"/>
      <c r="D28" s="26"/>
      <c r="E28" s="26"/>
      <c r="F28" s="26"/>
      <c r="G28" s="26" t="s">
        <v>831</v>
      </c>
      <c r="H28" s="26"/>
      <c r="I28" s="26"/>
      <c r="J28" s="34">
        <v>0</v>
      </c>
      <c r="K28" s="46"/>
      <c r="L28" s="34">
        <v>0</v>
      </c>
      <c r="M28" s="46"/>
      <c r="N28" s="34">
        <f t="shared" si="4"/>
        <v>0</v>
      </c>
      <c r="O28" s="46"/>
      <c r="P28" s="47">
        <f t="shared" si="5"/>
        <v>0</v>
      </c>
      <c r="Q28" s="46"/>
      <c r="R28" s="34">
        <f t="shared" si="6"/>
        <v>0</v>
      </c>
      <c r="S28" s="46"/>
      <c r="T28" s="34">
        <f t="shared" si="7"/>
        <v>0</v>
      </c>
      <c r="U28" s="46"/>
      <c r="V28" s="34">
        <f t="shared" si="8"/>
        <v>0</v>
      </c>
      <c r="W28" s="46"/>
      <c r="X28" s="47">
        <f t="shared" si="9"/>
        <v>0</v>
      </c>
    </row>
    <row r="29" spans="1:24" x14ac:dyDescent="0.25">
      <c r="A29" s="26"/>
      <c r="B29" s="26"/>
      <c r="C29" s="26"/>
      <c r="D29" s="26"/>
      <c r="E29" s="26"/>
      <c r="F29" s="26"/>
      <c r="G29" s="26" t="s">
        <v>832</v>
      </c>
      <c r="H29" s="26"/>
      <c r="I29" s="26"/>
      <c r="J29" s="34">
        <v>0</v>
      </c>
      <c r="K29" s="46"/>
      <c r="L29" s="34">
        <v>125</v>
      </c>
      <c r="M29" s="46"/>
      <c r="N29" s="34">
        <f t="shared" si="4"/>
        <v>-125</v>
      </c>
      <c r="O29" s="46"/>
      <c r="P29" s="47">
        <f t="shared" si="5"/>
        <v>0</v>
      </c>
      <c r="Q29" s="46"/>
      <c r="R29" s="34">
        <f t="shared" si="6"/>
        <v>0</v>
      </c>
      <c r="S29" s="46"/>
      <c r="T29" s="34">
        <f t="shared" si="7"/>
        <v>125</v>
      </c>
      <c r="U29" s="46"/>
      <c r="V29" s="34">
        <f t="shared" si="8"/>
        <v>-125</v>
      </c>
      <c r="W29" s="46"/>
      <c r="X29" s="47">
        <f t="shared" si="9"/>
        <v>0</v>
      </c>
    </row>
    <row r="30" spans="1:24" ht="15.75" thickBot="1" x14ac:dyDescent="0.3">
      <c r="A30" s="26"/>
      <c r="B30" s="26"/>
      <c r="C30" s="26"/>
      <c r="D30" s="26"/>
      <c r="E30" s="26"/>
      <c r="F30" s="26"/>
      <c r="G30" s="26" t="s">
        <v>833</v>
      </c>
      <c r="H30" s="26"/>
      <c r="I30" s="26"/>
      <c r="J30" s="38">
        <v>12.99</v>
      </c>
      <c r="K30" s="46"/>
      <c r="L30" s="38">
        <v>0</v>
      </c>
      <c r="M30" s="46"/>
      <c r="N30" s="38">
        <f t="shared" si="4"/>
        <v>12.99</v>
      </c>
      <c r="O30" s="46"/>
      <c r="P30" s="51">
        <f t="shared" si="5"/>
        <v>1</v>
      </c>
      <c r="Q30" s="46"/>
      <c r="R30" s="38">
        <f t="shared" si="6"/>
        <v>12.99</v>
      </c>
      <c r="S30" s="46"/>
      <c r="T30" s="38">
        <f t="shared" si="7"/>
        <v>0</v>
      </c>
      <c r="U30" s="46"/>
      <c r="V30" s="38">
        <f t="shared" si="8"/>
        <v>12.99</v>
      </c>
      <c r="W30" s="46"/>
      <c r="X30" s="51">
        <f t="shared" si="9"/>
        <v>1</v>
      </c>
    </row>
    <row r="31" spans="1:24" x14ac:dyDescent="0.25">
      <c r="A31" s="26"/>
      <c r="B31" s="26"/>
      <c r="C31" s="26"/>
      <c r="D31" s="26"/>
      <c r="E31" s="26"/>
      <c r="F31" s="26" t="s">
        <v>834</v>
      </c>
      <c r="G31" s="26"/>
      <c r="H31" s="26"/>
      <c r="I31" s="26"/>
      <c r="J31" s="34">
        <f>ROUND(SUM(J25:J30),5)</f>
        <v>327.86</v>
      </c>
      <c r="K31" s="46"/>
      <c r="L31" s="34">
        <f>ROUND(SUM(L25:L30),5)</f>
        <v>225</v>
      </c>
      <c r="M31" s="46"/>
      <c r="N31" s="34">
        <f t="shared" si="4"/>
        <v>102.86</v>
      </c>
      <c r="O31" s="46"/>
      <c r="P31" s="47">
        <f t="shared" si="5"/>
        <v>1.45716</v>
      </c>
      <c r="Q31" s="46"/>
      <c r="R31" s="34">
        <f t="shared" si="6"/>
        <v>327.86</v>
      </c>
      <c r="S31" s="46"/>
      <c r="T31" s="34">
        <f t="shared" si="7"/>
        <v>225</v>
      </c>
      <c r="U31" s="46"/>
      <c r="V31" s="34">
        <f t="shared" si="8"/>
        <v>102.86</v>
      </c>
      <c r="W31" s="46"/>
      <c r="X31" s="47">
        <f t="shared" si="9"/>
        <v>1.45716</v>
      </c>
    </row>
    <row r="32" spans="1:24" x14ac:dyDescent="0.25">
      <c r="A32" s="26"/>
      <c r="B32" s="26"/>
      <c r="C32" s="26"/>
      <c r="D32" s="26"/>
      <c r="E32" s="26"/>
      <c r="F32" s="26" t="s">
        <v>835</v>
      </c>
      <c r="G32" s="26"/>
      <c r="H32" s="26"/>
      <c r="I32" s="26"/>
      <c r="J32" s="34">
        <v>0</v>
      </c>
      <c r="K32" s="46"/>
      <c r="L32" s="34">
        <v>0</v>
      </c>
      <c r="M32" s="46"/>
      <c r="N32" s="34">
        <f t="shared" si="4"/>
        <v>0</v>
      </c>
      <c r="O32" s="46"/>
      <c r="P32" s="47">
        <f t="shared" si="5"/>
        <v>0</v>
      </c>
      <c r="Q32" s="46"/>
      <c r="R32" s="34">
        <f t="shared" si="6"/>
        <v>0</v>
      </c>
      <c r="S32" s="46"/>
      <c r="T32" s="34">
        <f t="shared" si="7"/>
        <v>0</v>
      </c>
      <c r="U32" s="46"/>
      <c r="V32" s="34">
        <f t="shared" si="8"/>
        <v>0</v>
      </c>
      <c r="W32" s="46"/>
      <c r="X32" s="47">
        <f t="shared" si="9"/>
        <v>0</v>
      </c>
    </row>
    <row r="33" spans="1:24" x14ac:dyDescent="0.25">
      <c r="A33" s="26"/>
      <c r="B33" s="26"/>
      <c r="C33" s="26"/>
      <c r="D33" s="26"/>
      <c r="E33" s="26"/>
      <c r="F33" s="26" t="s">
        <v>836</v>
      </c>
      <c r="G33" s="26"/>
      <c r="H33" s="26"/>
      <c r="I33" s="26"/>
      <c r="J33" s="34"/>
      <c r="K33" s="46"/>
      <c r="L33" s="34"/>
      <c r="M33" s="46"/>
      <c r="N33" s="34"/>
      <c r="O33" s="46"/>
      <c r="P33" s="47"/>
      <c r="Q33" s="46"/>
      <c r="R33" s="34"/>
      <c r="S33" s="46"/>
      <c r="T33" s="34"/>
      <c r="U33" s="46"/>
      <c r="V33" s="34"/>
      <c r="W33" s="46"/>
      <c r="X33" s="47"/>
    </row>
    <row r="34" spans="1:24" x14ac:dyDescent="0.25">
      <c r="A34" s="26"/>
      <c r="B34" s="26"/>
      <c r="C34" s="26"/>
      <c r="D34" s="26"/>
      <c r="E34" s="26"/>
      <c r="F34" s="26"/>
      <c r="G34" s="26" t="s">
        <v>837</v>
      </c>
      <c r="H34" s="26"/>
      <c r="I34" s="26"/>
      <c r="J34" s="34">
        <v>3323</v>
      </c>
      <c r="K34" s="46"/>
      <c r="L34" s="34">
        <v>3500</v>
      </c>
      <c r="M34" s="46"/>
      <c r="N34" s="34">
        <f t="shared" ref="N34:N39" si="10">ROUND((J34-L34),5)</f>
        <v>-177</v>
      </c>
      <c r="O34" s="46"/>
      <c r="P34" s="47">
        <f t="shared" ref="P34:P39" si="11">ROUND(IF(L34=0, IF(J34=0, 0, 1), J34/L34),5)</f>
        <v>0.94943</v>
      </c>
      <c r="Q34" s="46"/>
      <c r="R34" s="34">
        <f t="shared" ref="R34:R40" si="12">J34</f>
        <v>3323</v>
      </c>
      <c r="S34" s="46"/>
      <c r="T34" s="34">
        <f t="shared" ref="T34:T40" si="13">L34</f>
        <v>3500</v>
      </c>
      <c r="U34" s="46"/>
      <c r="V34" s="34">
        <f t="shared" ref="V34:V40" si="14">ROUND((R34-T34),5)</f>
        <v>-177</v>
      </c>
      <c r="W34" s="46"/>
      <c r="X34" s="47">
        <f t="shared" ref="X34:X40" si="15">ROUND(IF(T34=0, IF(R34=0, 0, 1), R34/T34),5)</f>
        <v>0.94943</v>
      </c>
    </row>
    <row r="35" spans="1:24" x14ac:dyDescent="0.25">
      <c r="A35" s="26"/>
      <c r="B35" s="26"/>
      <c r="C35" s="26"/>
      <c r="D35" s="26"/>
      <c r="E35" s="26"/>
      <c r="F35" s="26"/>
      <c r="G35" s="26" t="s">
        <v>838</v>
      </c>
      <c r="H35" s="26"/>
      <c r="I35" s="26"/>
      <c r="J35" s="34">
        <v>0</v>
      </c>
      <c r="K35" s="46"/>
      <c r="L35" s="34">
        <v>0</v>
      </c>
      <c r="M35" s="46"/>
      <c r="N35" s="34">
        <f t="shared" si="10"/>
        <v>0</v>
      </c>
      <c r="O35" s="46"/>
      <c r="P35" s="47">
        <f t="shared" si="11"/>
        <v>0</v>
      </c>
      <c r="Q35" s="46"/>
      <c r="R35" s="34">
        <f t="shared" si="12"/>
        <v>0</v>
      </c>
      <c r="S35" s="46"/>
      <c r="T35" s="34">
        <f t="shared" si="13"/>
        <v>0</v>
      </c>
      <c r="U35" s="46"/>
      <c r="V35" s="34">
        <f t="shared" si="14"/>
        <v>0</v>
      </c>
      <c r="W35" s="46"/>
      <c r="X35" s="47">
        <f t="shared" si="15"/>
        <v>0</v>
      </c>
    </row>
    <row r="36" spans="1:24" x14ac:dyDescent="0.25">
      <c r="A36" s="26"/>
      <c r="B36" s="26"/>
      <c r="C36" s="26"/>
      <c r="D36" s="26"/>
      <c r="E36" s="26"/>
      <c r="F36" s="26"/>
      <c r="G36" s="26" t="s">
        <v>839</v>
      </c>
      <c r="H36" s="26"/>
      <c r="I36" s="26"/>
      <c r="J36" s="34">
        <v>0</v>
      </c>
      <c r="K36" s="46"/>
      <c r="L36" s="34">
        <v>0</v>
      </c>
      <c r="M36" s="46"/>
      <c r="N36" s="34">
        <f t="shared" si="10"/>
        <v>0</v>
      </c>
      <c r="O36" s="46"/>
      <c r="P36" s="47">
        <f t="shared" si="11"/>
        <v>0</v>
      </c>
      <c r="Q36" s="46"/>
      <c r="R36" s="34">
        <f t="shared" si="12"/>
        <v>0</v>
      </c>
      <c r="S36" s="46"/>
      <c r="T36" s="34">
        <f t="shared" si="13"/>
        <v>0</v>
      </c>
      <c r="U36" s="46"/>
      <c r="V36" s="34">
        <f t="shared" si="14"/>
        <v>0</v>
      </c>
      <c r="W36" s="46"/>
      <c r="X36" s="47">
        <f t="shared" si="15"/>
        <v>0</v>
      </c>
    </row>
    <row r="37" spans="1:24" ht="15.75" thickBot="1" x14ac:dyDescent="0.3">
      <c r="A37" s="26"/>
      <c r="B37" s="26"/>
      <c r="C37" s="26"/>
      <c r="D37" s="26"/>
      <c r="E37" s="26"/>
      <c r="F37" s="26"/>
      <c r="G37" s="26" t="s">
        <v>840</v>
      </c>
      <c r="H37" s="26"/>
      <c r="I37" s="26"/>
      <c r="J37" s="38">
        <v>0</v>
      </c>
      <c r="K37" s="46"/>
      <c r="L37" s="38">
        <v>0</v>
      </c>
      <c r="M37" s="46"/>
      <c r="N37" s="38">
        <f t="shared" si="10"/>
        <v>0</v>
      </c>
      <c r="O37" s="46"/>
      <c r="P37" s="51">
        <f t="shared" si="11"/>
        <v>0</v>
      </c>
      <c r="Q37" s="46"/>
      <c r="R37" s="38">
        <f t="shared" si="12"/>
        <v>0</v>
      </c>
      <c r="S37" s="46"/>
      <c r="T37" s="38">
        <f t="shared" si="13"/>
        <v>0</v>
      </c>
      <c r="U37" s="46"/>
      <c r="V37" s="38">
        <f t="shared" si="14"/>
        <v>0</v>
      </c>
      <c r="W37" s="46"/>
      <c r="X37" s="51">
        <f t="shared" si="15"/>
        <v>0</v>
      </c>
    </row>
    <row r="38" spans="1:24" x14ac:dyDescent="0.25">
      <c r="A38" s="26"/>
      <c r="B38" s="26"/>
      <c r="C38" s="26"/>
      <c r="D38" s="26"/>
      <c r="E38" s="26"/>
      <c r="F38" s="26" t="s">
        <v>841</v>
      </c>
      <c r="G38" s="26"/>
      <c r="H38" s="26"/>
      <c r="I38" s="26"/>
      <c r="J38" s="34">
        <f>ROUND(SUM(J33:J37),5)</f>
        <v>3323</v>
      </c>
      <c r="K38" s="46"/>
      <c r="L38" s="34">
        <f>ROUND(SUM(L33:L37),5)</f>
        <v>3500</v>
      </c>
      <c r="M38" s="46"/>
      <c r="N38" s="34">
        <f t="shared" si="10"/>
        <v>-177</v>
      </c>
      <c r="O38" s="46"/>
      <c r="P38" s="47">
        <f t="shared" si="11"/>
        <v>0.94943</v>
      </c>
      <c r="Q38" s="46"/>
      <c r="R38" s="34">
        <f t="shared" si="12"/>
        <v>3323</v>
      </c>
      <c r="S38" s="46"/>
      <c r="T38" s="34">
        <f t="shared" si="13"/>
        <v>3500</v>
      </c>
      <c r="U38" s="46"/>
      <c r="V38" s="34">
        <f t="shared" si="14"/>
        <v>-177</v>
      </c>
      <c r="W38" s="46"/>
      <c r="X38" s="47">
        <f t="shared" si="15"/>
        <v>0.94943</v>
      </c>
    </row>
    <row r="39" spans="1:24" x14ac:dyDescent="0.25">
      <c r="A39" s="26"/>
      <c r="B39" s="26"/>
      <c r="C39" s="26"/>
      <c r="D39" s="26"/>
      <c r="E39" s="26"/>
      <c r="F39" s="26" t="s">
        <v>842</v>
      </c>
      <c r="G39" s="26"/>
      <c r="H39" s="26"/>
      <c r="I39" s="26"/>
      <c r="J39" s="34">
        <v>238.29</v>
      </c>
      <c r="K39" s="46"/>
      <c r="L39" s="34">
        <v>480</v>
      </c>
      <c r="M39" s="46"/>
      <c r="N39" s="34">
        <f t="shared" si="10"/>
        <v>-241.71</v>
      </c>
      <c r="O39" s="46"/>
      <c r="P39" s="47">
        <f t="shared" si="11"/>
        <v>0.49643999999999999</v>
      </c>
      <c r="Q39" s="46"/>
      <c r="R39" s="34">
        <f t="shared" si="12"/>
        <v>238.29</v>
      </c>
      <c r="S39" s="46"/>
      <c r="T39" s="34">
        <f t="shared" si="13"/>
        <v>480</v>
      </c>
      <c r="U39" s="46"/>
      <c r="V39" s="34">
        <f t="shared" si="14"/>
        <v>-241.71</v>
      </c>
      <c r="W39" s="46"/>
      <c r="X39" s="47">
        <f t="shared" si="15"/>
        <v>0.49643999999999999</v>
      </c>
    </row>
    <row r="40" spans="1:24" x14ac:dyDescent="0.25">
      <c r="A40" s="26"/>
      <c r="B40" s="26"/>
      <c r="C40" s="26"/>
      <c r="D40" s="26"/>
      <c r="E40" s="26"/>
      <c r="F40" s="26" t="s">
        <v>843</v>
      </c>
      <c r="G40" s="26"/>
      <c r="H40" s="26"/>
      <c r="I40" s="26"/>
      <c r="J40" s="34">
        <v>899.99</v>
      </c>
      <c r="K40" s="46"/>
      <c r="L40" s="34"/>
      <c r="M40" s="46"/>
      <c r="N40" s="34"/>
      <c r="O40" s="46"/>
      <c r="P40" s="47"/>
      <c r="Q40" s="46"/>
      <c r="R40" s="34">
        <f t="shared" si="12"/>
        <v>899.99</v>
      </c>
      <c r="S40" s="46"/>
      <c r="T40" s="34">
        <f t="shared" si="13"/>
        <v>0</v>
      </c>
      <c r="U40" s="46"/>
      <c r="V40" s="34">
        <f t="shared" si="14"/>
        <v>899.99</v>
      </c>
      <c r="W40" s="46"/>
      <c r="X40" s="47">
        <f t="shared" si="15"/>
        <v>1</v>
      </c>
    </row>
    <row r="41" spans="1:24" x14ac:dyDescent="0.25">
      <c r="A41" s="26"/>
      <c r="B41" s="26"/>
      <c r="C41" s="26"/>
      <c r="D41" s="26"/>
      <c r="E41" s="26"/>
      <c r="F41" s="26" t="s">
        <v>844</v>
      </c>
      <c r="G41" s="26"/>
      <c r="H41" s="26"/>
      <c r="I41" s="26"/>
      <c r="J41" s="34"/>
      <c r="K41" s="46"/>
      <c r="L41" s="34"/>
      <c r="M41" s="46"/>
      <c r="N41" s="34"/>
      <c r="O41" s="46"/>
      <c r="P41" s="47"/>
      <c r="Q41" s="46"/>
      <c r="R41" s="34"/>
      <c r="S41" s="46"/>
      <c r="T41" s="34"/>
      <c r="U41" s="46"/>
      <c r="V41" s="34"/>
      <c r="W41" s="46"/>
      <c r="X41" s="47"/>
    </row>
    <row r="42" spans="1:24" x14ac:dyDescent="0.25">
      <c r="A42" s="26"/>
      <c r="B42" s="26"/>
      <c r="C42" s="26"/>
      <c r="D42" s="26"/>
      <c r="E42" s="26"/>
      <c r="F42" s="26"/>
      <c r="G42" s="26" t="s">
        <v>845</v>
      </c>
      <c r="H42" s="26"/>
      <c r="I42" s="26"/>
      <c r="J42" s="34"/>
      <c r="K42" s="46"/>
      <c r="L42" s="34"/>
      <c r="M42" s="46"/>
      <c r="N42" s="34"/>
      <c r="O42" s="46"/>
      <c r="P42" s="47"/>
      <c r="Q42" s="46"/>
      <c r="R42" s="34"/>
      <c r="S42" s="46"/>
      <c r="T42" s="34"/>
      <c r="U42" s="46"/>
      <c r="V42" s="34"/>
      <c r="W42" s="46"/>
      <c r="X42" s="47"/>
    </row>
    <row r="43" spans="1:24" x14ac:dyDescent="0.25">
      <c r="A43" s="26"/>
      <c r="B43" s="26"/>
      <c r="C43" s="26"/>
      <c r="D43" s="26"/>
      <c r="E43" s="26"/>
      <c r="F43" s="26"/>
      <c r="G43" s="26"/>
      <c r="H43" s="26" t="s">
        <v>846</v>
      </c>
      <c r="I43" s="26"/>
      <c r="J43" s="34"/>
      <c r="K43" s="46"/>
      <c r="L43" s="34"/>
      <c r="M43" s="46"/>
      <c r="N43" s="34"/>
      <c r="O43" s="46"/>
      <c r="P43" s="47"/>
      <c r="Q43" s="46"/>
      <c r="R43" s="34"/>
      <c r="S43" s="46"/>
      <c r="T43" s="34"/>
      <c r="U43" s="46"/>
      <c r="V43" s="34"/>
      <c r="W43" s="46"/>
      <c r="X43" s="47"/>
    </row>
    <row r="44" spans="1:24" x14ac:dyDescent="0.25">
      <c r="A44" s="26"/>
      <c r="B44" s="26"/>
      <c r="C44" s="26"/>
      <c r="D44" s="26"/>
      <c r="E44" s="26"/>
      <c r="F44" s="26"/>
      <c r="G44" s="26"/>
      <c r="H44" s="26"/>
      <c r="I44" s="26" t="s">
        <v>847</v>
      </c>
      <c r="J44" s="34">
        <v>10500</v>
      </c>
      <c r="K44" s="46"/>
      <c r="L44" s="34">
        <v>9860.5</v>
      </c>
      <c r="M44" s="46"/>
      <c r="N44" s="34">
        <f t="shared" ref="N44:N55" si="16">ROUND((J44-L44),5)</f>
        <v>639.5</v>
      </c>
      <c r="O44" s="46"/>
      <c r="P44" s="47">
        <f t="shared" ref="P44:P55" si="17">ROUND(IF(L44=0, IF(J44=0, 0, 1), J44/L44),5)</f>
        <v>1.0648500000000001</v>
      </c>
      <c r="Q44" s="46"/>
      <c r="R44" s="34">
        <f t="shared" ref="R44:R55" si="18">J44</f>
        <v>10500</v>
      </c>
      <c r="S44" s="46"/>
      <c r="T44" s="34">
        <f t="shared" ref="T44:T55" si="19">L44</f>
        <v>9860.5</v>
      </c>
      <c r="U44" s="46"/>
      <c r="V44" s="34">
        <f t="shared" ref="V44:V55" si="20">ROUND((R44-T44),5)</f>
        <v>639.5</v>
      </c>
      <c r="W44" s="46"/>
      <c r="X44" s="47">
        <f t="shared" ref="X44:X55" si="21">ROUND(IF(T44=0, IF(R44=0, 0, 1), R44/T44),5)</f>
        <v>1.0648500000000001</v>
      </c>
    </row>
    <row r="45" spans="1:24" x14ac:dyDescent="0.25">
      <c r="A45" s="26"/>
      <c r="B45" s="26"/>
      <c r="C45" s="26"/>
      <c r="D45" s="26"/>
      <c r="E45" s="26"/>
      <c r="F45" s="26"/>
      <c r="G45" s="26"/>
      <c r="H45" s="26"/>
      <c r="I45" s="26" t="s">
        <v>848</v>
      </c>
      <c r="J45" s="34">
        <v>0</v>
      </c>
      <c r="K45" s="46"/>
      <c r="L45" s="34">
        <v>788.84</v>
      </c>
      <c r="M45" s="46"/>
      <c r="N45" s="34">
        <f t="shared" si="16"/>
        <v>-788.84</v>
      </c>
      <c r="O45" s="46"/>
      <c r="P45" s="47">
        <f t="shared" si="17"/>
        <v>0</v>
      </c>
      <c r="Q45" s="46"/>
      <c r="R45" s="34">
        <f t="shared" si="18"/>
        <v>0</v>
      </c>
      <c r="S45" s="46"/>
      <c r="T45" s="34">
        <f t="shared" si="19"/>
        <v>788.84</v>
      </c>
      <c r="U45" s="46"/>
      <c r="V45" s="34">
        <f t="shared" si="20"/>
        <v>-788.84</v>
      </c>
      <c r="W45" s="46"/>
      <c r="X45" s="47">
        <f t="shared" si="21"/>
        <v>0</v>
      </c>
    </row>
    <row r="46" spans="1:24" x14ac:dyDescent="0.25">
      <c r="A46" s="26"/>
      <c r="B46" s="26"/>
      <c r="C46" s="26"/>
      <c r="D46" s="26"/>
      <c r="E46" s="26"/>
      <c r="F46" s="26"/>
      <c r="G46" s="26"/>
      <c r="H46" s="26"/>
      <c r="I46" s="26" t="s">
        <v>849</v>
      </c>
      <c r="J46" s="34">
        <v>0</v>
      </c>
      <c r="K46" s="46"/>
      <c r="L46" s="34">
        <v>294.83</v>
      </c>
      <c r="M46" s="46"/>
      <c r="N46" s="34">
        <f t="shared" si="16"/>
        <v>-294.83</v>
      </c>
      <c r="O46" s="46"/>
      <c r="P46" s="47">
        <f t="shared" si="17"/>
        <v>0</v>
      </c>
      <c r="Q46" s="46"/>
      <c r="R46" s="34">
        <f t="shared" si="18"/>
        <v>0</v>
      </c>
      <c r="S46" s="46"/>
      <c r="T46" s="34">
        <f t="shared" si="19"/>
        <v>294.83</v>
      </c>
      <c r="U46" s="46"/>
      <c r="V46" s="34">
        <f t="shared" si="20"/>
        <v>-294.83</v>
      </c>
      <c r="W46" s="46"/>
      <c r="X46" s="47">
        <f t="shared" si="21"/>
        <v>0</v>
      </c>
    </row>
    <row r="47" spans="1:24" x14ac:dyDescent="0.25">
      <c r="A47" s="26"/>
      <c r="B47" s="26"/>
      <c r="C47" s="26"/>
      <c r="D47" s="26"/>
      <c r="E47" s="26"/>
      <c r="F47" s="26"/>
      <c r="G47" s="26"/>
      <c r="H47" s="26"/>
      <c r="I47" s="26" t="s">
        <v>850</v>
      </c>
      <c r="J47" s="34">
        <v>0</v>
      </c>
      <c r="K47" s="46"/>
      <c r="L47" s="34">
        <v>591.63</v>
      </c>
      <c r="M47" s="46"/>
      <c r="N47" s="34">
        <f t="shared" si="16"/>
        <v>-591.63</v>
      </c>
      <c r="O47" s="46"/>
      <c r="P47" s="47">
        <f t="shared" si="17"/>
        <v>0</v>
      </c>
      <c r="Q47" s="46"/>
      <c r="R47" s="34">
        <f t="shared" si="18"/>
        <v>0</v>
      </c>
      <c r="S47" s="46"/>
      <c r="T47" s="34">
        <f t="shared" si="19"/>
        <v>591.63</v>
      </c>
      <c r="U47" s="46"/>
      <c r="V47" s="34">
        <f t="shared" si="20"/>
        <v>-591.63</v>
      </c>
      <c r="W47" s="46"/>
      <c r="X47" s="47">
        <f t="shared" si="21"/>
        <v>0</v>
      </c>
    </row>
    <row r="48" spans="1:24" ht="15.75" thickBot="1" x14ac:dyDescent="0.3">
      <c r="A48" s="26"/>
      <c r="B48" s="26"/>
      <c r="C48" s="26"/>
      <c r="D48" s="26"/>
      <c r="E48" s="26"/>
      <c r="F48" s="26"/>
      <c r="G48" s="26"/>
      <c r="H48" s="26"/>
      <c r="I48" s="26" t="s">
        <v>851</v>
      </c>
      <c r="J48" s="38">
        <v>0</v>
      </c>
      <c r="K48" s="46"/>
      <c r="L48" s="38">
        <v>30</v>
      </c>
      <c r="M48" s="46"/>
      <c r="N48" s="38">
        <f t="shared" si="16"/>
        <v>-30</v>
      </c>
      <c r="O48" s="46"/>
      <c r="P48" s="51">
        <f t="shared" si="17"/>
        <v>0</v>
      </c>
      <c r="Q48" s="46"/>
      <c r="R48" s="38">
        <f t="shared" si="18"/>
        <v>0</v>
      </c>
      <c r="S48" s="46"/>
      <c r="T48" s="38">
        <f t="shared" si="19"/>
        <v>30</v>
      </c>
      <c r="U48" s="46"/>
      <c r="V48" s="38">
        <f t="shared" si="20"/>
        <v>-30</v>
      </c>
      <c r="W48" s="46"/>
      <c r="X48" s="51">
        <f t="shared" si="21"/>
        <v>0</v>
      </c>
    </row>
    <row r="49" spans="1:24" x14ac:dyDescent="0.25">
      <c r="A49" s="26"/>
      <c r="B49" s="26"/>
      <c r="C49" s="26"/>
      <c r="D49" s="26"/>
      <c r="E49" s="26"/>
      <c r="F49" s="26"/>
      <c r="G49" s="26"/>
      <c r="H49" s="26" t="s">
        <v>852</v>
      </c>
      <c r="I49" s="26"/>
      <c r="J49" s="34">
        <f>ROUND(SUM(J43:J48),5)</f>
        <v>10500</v>
      </c>
      <c r="K49" s="46"/>
      <c r="L49" s="34">
        <f>ROUND(SUM(L43:L48),5)</f>
        <v>11565.8</v>
      </c>
      <c r="M49" s="46"/>
      <c r="N49" s="34">
        <f t="shared" si="16"/>
        <v>-1065.8</v>
      </c>
      <c r="O49" s="46"/>
      <c r="P49" s="47">
        <f t="shared" si="17"/>
        <v>0.90785000000000005</v>
      </c>
      <c r="Q49" s="46"/>
      <c r="R49" s="34">
        <f t="shared" si="18"/>
        <v>10500</v>
      </c>
      <c r="S49" s="46"/>
      <c r="T49" s="34">
        <f t="shared" si="19"/>
        <v>11565.8</v>
      </c>
      <c r="U49" s="46"/>
      <c r="V49" s="34">
        <f t="shared" si="20"/>
        <v>-1065.8</v>
      </c>
      <c r="W49" s="46"/>
      <c r="X49" s="47">
        <f t="shared" si="21"/>
        <v>0.90785000000000005</v>
      </c>
    </row>
    <row r="50" spans="1:24" x14ac:dyDescent="0.25">
      <c r="A50" s="26"/>
      <c r="B50" s="26"/>
      <c r="C50" s="26"/>
      <c r="D50" s="26"/>
      <c r="E50" s="26"/>
      <c r="F50" s="26"/>
      <c r="G50" s="26"/>
      <c r="H50" s="26" t="s">
        <v>853</v>
      </c>
      <c r="I50" s="26"/>
      <c r="J50" s="34">
        <v>12848.12</v>
      </c>
      <c r="K50" s="46"/>
      <c r="L50" s="34">
        <v>18883.330000000002</v>
      </c>
      <c r="M50" s="46"/>
      <c r="N50" s="34">
        <f t="shared" si="16"/>
        <v>-6035.21</v>
      </c>
      <c r="O50" s="46"/>
      <c r="P50" s="47">
        <f t="shared" si="17"/>
        <v>0.68039000000000005</v>
      </c>
      <c r="Q50" s="46"/>
      <c r="R50" s="34">
        <f t="shared" si="18"/>
        <v>12848.12</v>
      </c>
      <c r="S50" s="46"/>
      <c r="T50" s="34">
        <f t="shared" si="19"/>
        <v>18883.330000000002</v>
      </c>
      <c r="U50" s="46"/>
      <c r="V50" s="34">
        <f t="shared" si="20"/>
        <v>-6035.21</v>
      </c>
      <c r="W50" s="46"/>
      <c r="X50" s="47">
        <f t="shared" si="21"/>
        <v>0.68039000000000005</v>
      </c>
    </row>
    <row r="51" spans="1:24" x14ac:dyDescent="0.25">
      <c r="A51" s="26"/>
      <c r="B51" s="26"/>
      <c r="C51" s="26"/>
      <c r="D51" s="26"/>
      <c r="E51" s="26"/>
      <c r="F51" s="26"/>
      <c r="G51" s="26"/>
      <c r="H51" s="26" t="s">
        <v>854</v>
      </c>
      <c r="I51" s="26"/>
      <c r="J51" s="34">
        <v>3469.47</v>
      </c>
      <c r="K51" s="46"/>
      <c r="L51" s="34">
        <v>3677.75</v>
      </c>
      <c r="M51" s="46"/>
      <c r="N51" s="34">
        <f t="shared" si="16"/>
        <v>-208.28</v>
      </c>
      <c r="O51" s="46"/>
      <c r="P51" s="47">
        <f t="shared" si="17"/>
        <v>0.94337000000000004</v>
      </c>
      <c r="Q51" s="46"/>
      <c r="R51" s="34">
        <f t="shared" si="18"/>
        <v>3469.47</v>
      </c>
      <c r="S51" s="46"/>
      <c r="T51" s="34">
        <f t="shared" si="19"/>
        <v>3677.75</v>
      </c>
      <c r="U51" s="46"/>
      <c r="V51" s="34">
        <f t="shared" si="20"/>
        <v>-208.28</v>
      </c>
      <c r="W51" s="46"/>
      <c r="X51" s="47">
        <f t="shared" si="21"/>
        <v>0.94337000000000004</v>
      </c>
    </row>
    <row r="52" spans="1:24" x14ac:dyDescent="0.25">
      <c r="A52" s="26"/>
      <c r="B52" s="26"/>
      <c r="C52" s="26"/>
      <c r="D52" s="26"/>
      <c r="E52" s="26"/>
      <c r="F52" s="26"/>
      <c r="G52" s="26"/>
      <c r="H52" s="26" t="s">
        <v>855</v>
      </c>
      <c r="I52" s="26"/>
      <c r="J52" s="34">
        <v>2513.4</v>
      </c>
      <c r="K52" s="46"/>
      <c r="L52" s="34">
        <v>2768.65</v>
      </c>
      <c r="M52" s="46"/>
      <c r="N52" s="34">
        <f t="shared" si="16"/>
        <v>-255.25</v>
      </c>
      <c r="O52" s="46"/>
      <c r="P52" s="47">
        <f t="shared" si="17"/>
        <v>0.90781000000000001</v>
      </c>
      <c r="Q52" s="46"/>
      <c r="R52" s="34">
        <f t="shared" si="18"/>
        <v>2513.4</v>
      </c>
      <c r="S52" s="46"/>
      <c r="T52" s="34">
        <f t="shared" si="19"/>
        <v>2768.65</v>
      </c>
      <c r="U52" s="46"/>
      <c r="V52" s="34">
        <f t="shared" si="20"/>
        <v>-255.25</v>
      </c>
      <c r="W52" s="46"/>
      <c r="X52" s="47">
        <f t="shared" si="21"/>
        <v>0.90781000000000001</v>
      </c>
    </row>
    <row r="53" spans="1:24" x14ac:dyDescent="0.25">
      <c r="A53" s="26"/>
      <c r="B53" s="26"/>
      <c r="C53" s="26"/>
      <c r="D53" s="26"/>
      <c r="E53" s="26"/>
      <c r="F53" s="26"/>
      <c r="G53" s="26"/>
      <c r="H53" s="26" t="s">
        <v>856</v>
      </c>
      <c r="I53" s="26"/>
      <c r="J53" s="34">
        <v>1073.52</v>
      </c>
      <c r="K53" s="46"/>
      <c r="L53" s="34">
        <v>988.84</v>
      </c>
      <c r="M53" s="46"/>
      <c r="N53" s="34">
        <f t="shared" si="16"/>
        <v>84.68</v>
      </c>
      <c r="O53" s="46"/>
      <c r="P53" s="47">
        <f t="shared" si="17"/>
        <v>1.0856399999999999</v>
      </c>
      <c r="Q53" s="46"/>
      <c r="R53" s="34">
        <f t="shared" si="18"/>
        <v>1073.52</v>
      </c>
      <c r="S53" s="46"/>
      <c r="T53" s="34">
        <f t="shared" si="19"/>
        <v>988.84</v>
      </c>
      <c r="U53" s="46"/>
      <c r="V53" s="34">
        <f t="shared" si="20"/>
        <v>84.68</v>
      </c>
      <c r="W53" s="46"/>
      <c r="X53" s="47">
        <f t="shared" si="21"/>
        <v>1.0856399999999999</v>
      </c>
    </row>
    <row r="54" spans="1:24" ht="15.75" thickBot="1" x14ac:dyDescent="0.3">
      <c r="A54" s="26"/>
      <c r="B54" s="26"/>
      <c r="C54" s="26"/>
      <c r="D54" s="26"/>
      <c r="E54" s="26"/>
      <c r="F54" s="26"/>
      <c r="G54" s="26"/>
      <c r="H54" s="26" t="s">
        <v>857</v>
      </c>
      <c r="I54" s="26"/>
      <c r="J54" s="38">
        <v>5873.85</v>
      </c>
      <c r="K54" s="46"/>
      <c r="L54" s="38">
        <v>4418.7</v>
      </c>
      <c r="M54" s="46"/>
      <c r="N54" s="38">
        <f t="shared" si="16"/>
        <v>1455.15</v>
      </c>
      <c r="O54" s="46"/>
      <c r="P54" s="51">
        <f t="shared" si="17"/>
        <v>1.3293200000000001</v>
      </c>
      <c r="Q54" s="46"/>
      <c r="R54" s="38">
        <f t="shared" si="18"/>
        <v>5873.85</v>
      </c>
      <c r="S54" s="46"/>
      <c r="T54" s="38">
        <f t="shared" si="19"/>
        <v>4418.7</v>
      </c>
      <c r="U54" s="46"/>
      <c r="V54" s="38">
        <f t="shared" si="20"/>
        <v>1455.15</v>
      </c>
      <c r="W54" s="46"/>
      <c r="X54" s="51">
        <f t="shared" si="21"/>
        <v>1.3293200000000001</v>
      </c>
    </row>
    <row r="55" spans="1:24" x14ac:dyDescent="0.25">
      <c r="A55" s="26"/>
      <c r="B55" s="26"/>
      <c r="C55" s="26"/>
      <c r="D55" s="26"/>
      <c r="E55" s="26"/>
      <c r="F55" s="26"/>
      <c r="G55" s="26" t="s">
        <v>858</v>
      </c>
      <c r="H55" s="26"/>
      <c r="I55" s="26"/>
      <c r="J55" s="34">
        <f>ROUND(J42+SUM(J49:J54),5)</f>
        <v>36278.36</v>
      </c>
      <c r="K55" s="46"/>
      <c r="L55" s="34">
        <f>ROUND(L42+SUM(L49:L54),5)</f>
        <v>42303.07</v>
      </c>
      <c r="M55" s="46"/>
      <c r="N55" s="34">
        <f t="shared" si="16"/>
        <v>-6024.71</v>
      </c>
      <c r="O55" s="46"/>
      <c r="P55" s="47">
        <f t="shared" si="17"/>
        <v>0.85758000000000001</v>
      </c>
      <c r="Q55" s="46"/>
      <c r="R55" s="34">
        <f t="shared" si="18"/>
        <v>36278.36</v>
      </c>
      <c r="S55" s="46"/>
      <c r="T55" s="34">
        <f t="shared" si="19"/>
        <v>42303.07</v>
      </c>
      <c r="U55" s="46"/>
      <c r="V55" s="34">
        <f t="shared" si="20"/>
        <v>-6024.71</v>
      </c>
      <c r="W55" s="46"/>
      <c r="X55" s="47">
        <f t="shared" si="21"/>
        <v>0.85758000000000001</v>
      </c>
    </row>
    <row r="56" spans="1:24" x14ac:dyDescent="0.25">
      <c r="A56" s="26"/>
      <c r="B56" s="26"/>
      <c r="C56" s="26"/>
      <c r="D56" s="26"/>
      <c r="E56" s="26"/>
      <c r="F56" s="26"/>
      <c r="G56" s="26" t="s">
        <v>859</v>
      </c>
      <c r="H56" s="26"/>
      <c r="I56" s="26"/>
      <c r="J56" s="34"/>
      <c r="K56" s="46"/>
      <c r="L56" s="34"/>
      <c r="M56" s="46"/>
      <c r="N56" s="34"/>
      <c r="O56" s="46"/>
      <c r="P56" s="47"/>
      <c r="Q56" s="46"/>
      <c r="R56" s="34"/>
      <c r="S56" s="46"/>
      <c r="T56" s="34"/>
      <c r="U56" s="46"/>
      <c r="V56" s="34"/>
      <c r="W56" s="46"/>
      <c r="X56" s="47"/>
    </row>
    <row r="57" spans="1:24" x14ac:dyDescent="0.25">
      <c r="A57" s="26"/>
      <c r="B57" s="26"/>
      <c r="C57" s="26"/>
      <c r="D57" s="26"/>
      <c r="E57" s="26"/>
      <c r="F57" s="26"/>
      <c r="G57" s="26"/>
      <c r="H57" s="26" t="s">
        <v>860</v>
      </c>
      <c r="I57" s="26"/>
      <c r="J57" s="34">
        <v>0</v>
      </c>
      <c r="K57" s="46"/>
      <c r="L57" s="34">
        <v>2100</v>
      </c>
      <c r="M57" s="46"/>
      <c r="N57" s="34">
        <f t="shared" ref="N57:N65" si="22">ROUND((J57-L57),5)</f>
        <v>-2100</v>
      </c>
      <c r="O57" s="46"/>
      <c r="P57" s="47">
        <f t="shared" ref="P57:P65" si="23">ROUND(IF(L57=0, IF(J57=0, 0, 1), J57/L57),5)</f>
        <v>0</v>
      </c>
      <c r="Q57" s="46"/>
      <c r="R57" s="34">
        <f t="shared" ref="R57:R65" si="24">J57</f>
        <v>0</v>
      </c>
      <c r="S57" s="46"/>
      <c r="T57" s="34">
        <f t="shared" ref="T57:T65" si="25">L57</f>
        <v>2100</v>
      </c>
      <c r="U57" s="46"/>
      <c r="V57" s="34">
        <f t="shared" ref="V57:V65" si="26">ROUND((R57-T57),5)</f>
        <v>-2100</v>
      </c>
      <c r="W57" s="46"/>
      <c r="X57" s="47">
        <f t="shared" ref="X57:X65" si="27">ROUND(IF(T57=0, IF(R57=0, 0, 1), R57/T57),5)</f>
        <v>0</v>
      </c>
    </row>
    <row r="58" spans="1:24" x14ac:dyDescent="0.25">
      <c r="A58" s="26"/>
      <c r="B58" s="26"/>
      <c r="C58" s="26"/>
      <c r="D58" s="26"/>
      <c r="E58" s="26"/>
      <c r="F58" s="26"/>
      <c r="G58" s="26"/>
      <c r="H58" s="26" t="s">
        <v>861</v>
      </c>
      <c r="I58" s="26"/>
      <c r="J58" s="34">
        <v>0</v>
      </c>
      <c r="K58" s="46"/>
      <c r="L58" s="34">
        <v>0</v>
      </c>
      <c r="M58" s="46"/>
      <c r="N58" s="34">
        <f t="shared" si="22"/>
        <v>0</v>
      </c>
      <c r="O58" s="46"/>
      <c r="P58" s="47">
        <f t="shared" si="23"/>
        <v>0</v>
      </c>
      <c r="Q58" s="46"/>
      <c r="R58" s="34">
        <f t="shared" si="24"/>
        <v>0</v>
      </c>
      <c r="S58" s="46"/>
      <c r="T58" s="34">
        <f t="shared" si="25"/>
        <v>0</v>
      </c>
      <c r="U58" s="46"/>
      <c r="V58" s="34">
        <f t="shared" si="26"/>
        <v>0</v>
      </c>
      <c r="W58" s="46"/>
      <c r="X58" s="47">
        <f t="shared" si="27"/>
        <v>0</v>
      </c>
    </row>
    <row r="59" spans="1:24" x14ac:dyDescent="0.25">
      <c r="A59" s="26"/>
      <c r="B59" s="26"/>
      <c r="C59" s="26"/>
      <c r="D59" s="26"/>
      <c r="E59" s="26"/>
      <c r="F59" s="26"/>
      <c r="G59" s="26"/>
      <c r="H59" s="26" t="s">
        <v>862</v>
      </c>
      <c r="I59" s="26"/>
      <c r="J59" s="34">
        <v>2502.3000000000002</v>
      </c>
      <c r="K59" s="46"/>
      <c r="L59" s="34">
        <v>6756.75</v>
      </c>
      <c r="M59" s="46"/>
      <c r="N59" s="34">
        <f t="shared" si="22"/>
        <v>-4254.45</v>
      </c>
      <c r="O59" s="46"/>
      <c r="P59" s="47">
        <f t="shared" si="23"/>
        <v>0.37034</v>
      </c>
      <c r="Q59" s="46"/>
      <c r="R59" s="34">
        <f t="shared" si="24"/>
        <v>2502.3000000000002</v>
      </c>
      <c r="S59" s="46"/>
      <c r="T59" s="34">
        <f t="shared" si="25"/>
        <v>6756.75</v>
      </c>
      <c r="U59" s="46"/>
      <c r="V59" s="34">
        <f t="shared" si="26"/>
        <v>-4254.45</v>
      </c>
      <c r="W59" s="46"/>
      <c r="X59" s="47">
        <f t="shared" si="27"/>
        <v>0.37034</v>
      </c>
    </row>
    <row r="60" spans="1:24" x14ac:dyDescent="0.25">
      <c r="A60" s="26"/>
      <c r="B60" s="26"/>
      <c r="C60" s="26"/>
      <c r="D60" s="26"/>
      <c r="E60" s="26"/>
      <c r="F60" s="26"/>
      <c r="G60" s="26"/>
      <c r="H60" s="26" t="s">
        <v>863</v>
      </c>
      <c r="I60" s="26"/>
      <c r="J60" s="34">
        <v>2154.6</v>
      </c>
      <c r="K60" s="46"/>
      <c r="L60" s="34">
        <v>1980</v>
      </c>
      <c r="M60" s="46"/>
      <c r="N60" s="34">
        <f t="shared" si="22"/>
        <v>174.6</v>
      </c>
      <c r="O60" s="46"/>
      <c r="P60" s="47">
        <f t="shared" si="23"/>
        <v>1.0881799999999999</v>
      </c>
      <c r="Q60" s="46"/>
      <c r="R60" s="34">
        <f t="shared" si="24"/>
        <v>2154.6</v>
      </c>
      <c r="S60" s="46"/>
      <c r="T60" s="34">
        <f t="shared" si="25"/>
        <v>1980</v>
      </c>
      <c r="U60" s="46"/>
      <c r="V60" s="34">
        <f t="shared" si="26"/>
        <v>174.6</v>
      </c>
      <c r="W60" s="46"/>
      <c r="X60" s="47">
        <f t="shared" si="27"/>
        <v>1.0881799999999999</v>
      </c>
    </row>
    <row r="61" spans="1:24" x14ac:dyDescent="0.25">
      <c r="A61" s="26"/>
      <c r="B61" s="26"/>
      <c r="C61" s="26"/>
      <c r="D61" s="26"/>
      <c r="E61" s="26"/>
      <c r="F61" s="26"/>
      <c r="G61" s="26"/>
      <c r="H61" s="26" t="s">
        <v>864</v>
      </c>
      <c r="I61" s="26"/>
      <c r="J61" s="34">
        <v>760.45</v>
      </c>
      <c r="K61" s="46"/>
      <c r="L61" s="34">
        <v>650</v>
      </c>
      <c r="M61" s="46"/>
      <c r="N61" s="34">
        <f t="shared" si="22"/>
        <v>110.45</v>
      </c>
      <c r="O61" s="46"/>
      <c r="P61" s="47">
        <f t="shared" si="23"/>
        <v>1.1699200000000001</v>
      </c>
      <c r="Q61" s="46"/>
      <c r="R61" s="34">
        <f t="shared" si="24"/>
        <v>760.45</v>
      </c>
      <c r="S61" s="46"/>
      <c r="T61" s="34">
        <f t="shared" si="25"/>
        <v>650</v>
      </c>
      <c r="U61" s="46"/>
      <c r="V61" s="34">
        <f t="shared" si="26"/>
        <v>110.45</v>
      </c>
      <c r="W61" s="46"/>
      <c r="X61" s="47">
        <f t="shared" si="27"/>
        <v>1.1699200000000001</v>
      </c>
    </row>
    <row r="62" spans="1:24" x14ac:dyDescent="0.25">
      <c r="A62" s="26"/>
      <c r="B62" s="26"/>
      <c r="C62" s="26"/>
      <c r="D62" s="26"/>
      <c r="E62" s="26"/>
      <c r="F62" s="26"/>
      <c r="G62" s="26"/>
      <c r="H62" s="26" t="s">
        <v>865</v>
      </c>
      <c r="I62" s="26"/>
      <c r="J62" s="34">
        <v>0</v>
      </c>
      <c r="K62" s="46"/>
      <c r="L62" s="34">
        <v>333.33</v>
      </c>
      <c r="M62" s="46"/>
      <c r="N62" s="34">
        <f t="shared" si="22"/>
        <v>-333.33</v>
      </c>
      <c r="O62" s="46"/>
      <c r="P62" s="47">
        <f t="shared" si="23"/>
        <v>0</v>
      </c>
      <c r="Q62" s="46"/>
      <c r="R62" s="34">
        <f t="shared" si="24"/>
        <v>0</v>
      </c>
      <c r="S62" s="46"/>
      <c r="T62" s="34">
        <f t="shared" si="25"/>
        <v>333.33</v>
      </c>
      <c r="U62" s="46"/>
      <c r="V62" s="34">
        <f t="shared" si="26"/>
        <v>-333.33</v>
      </c>
      <c r="W62" s="46"/>
      <c r="X62" s="47">
        <f t="shared" si="27"/>
        <v>0</v>
      </c>
    </row>
    <row r="63" spans="1:24" x14ac:dyDescent="0.25">
      <c r="A63" s="26"/>
      <c r="B63" s="26"/>
      <c r="C63" s="26"/>
      <c r="D63" s="26"/>
      <c r="E63" s="26"/>
      <c r="F63" s="26"/>
      <c r="G63" s="26"/>
      <c r="H63" s="26" t="s">
        <v>866</v>
      </c>
      <c r="I63" s="26"/>
      <c r="J63" s="34">
        <v>0</v>
      </c>
      <c r="K63" s="46"/>
      <c r="L63" s="34">
        <v>0</v>
      </c>
      <c r="M63" s="46"/>
      <c r="N63" s="34">
        <f t="shared" si="22"/>
        <v>0</v>
      </c>
      <c r="O63" s="46"/>
      <c r="P63" s="47">
        <f t="shared" si="23"/>
        <v>0</v>
      </c>
      <c r="Q63" s="46"/>
      <c r="R63" s="34">
        <f t="shared" si="24"/>
        <v>0</v>
      </c>
      <c r="S63" s="46"/>
      <c r="T63" s="34">
        <f t="shared" si="25"/>
        <v>0</v>
      </c>
      <c r="U63" s="46"/>
      <c r="V63" s="34">
        <f t="shared" si="26"/>
        <v>0</v>
      </c>
      <c r="W63" s="46"/>
      <c r="X63" s="47">
        <f t="shared" si="27"/>
        <v>0</v>
      </c>
    </row>
    <row r="64" spans="1:24" ht="15.75" thickBot="1" x14ac:dyDescent="0.3">
      <c r="A64" s="26"/>
      <c r="B64" s="26"/>
      <c r="C64" s="26"/>
      <c r="D64" s="26"/>
      <c r="E64" s="26"/>
      <c r="F64" s="26"/>
      <c r="G64" s="26"/>
      <c r="H64" s="26" t="s">
        <v>867</v>
      </c>
      <c r="I64" s="26"/>
      <c r="J64" s="38">
        <v>12.25</v>
      </c>
      <c r="K64" s="46"/>
      <c r="L64" s="38">
        <v>10</v>
      </c>
      <c r="M64" s="46"/>
      <c r="N64" s="38">
        <f t="shared" si="22"/>
        <v>2.25</v>
      </c>
      <c r="O64" s="46"/>
      <c r="P64" s="51">
        <f t="shared" si="23"/>
        <v>1.2250000000000001</v>
      </c>
      <c r="Q64" s="46"/>
      <c r="R64" s="38">
        <f t="shared" si="24"/>
        <v>12.25</v>
      </c>
      <c r="S64" s="46"/>
      <c r="T64" s="38">
        <f t="shared" si="25"/>
        <v>10</v>
      </c>
      <c r="U64" s="46"/>
      <c r="V64" s="38">
        <f t="shared" si="26"/>
        <v>2.25</v>
      </c>
      <c r="W64" s="46"/>
      <c r="X64" s="51">
        <f t="shared" si="27"/>
        <v>1.2250000000000001</v>
      </c>
    </row>
    <row r="65" spans="1:24" x14ac:dyDescent="0.25">
      <c r="A65" s="26"/>
      <c r="B65" s="26"/>
      <c r="C65" s="26"/>
      <c r="D65" s="26"/>
      <c r="E65" s="26"/>
      <c r="F65" s="26"/>
      <c r="G65" s="26" t="s">
        <v>868</v>
      </c>
      <c r="H65" s="26"/>
      <c r="I65" s="26"/>
      <c r="J65" s="34">
        <f>ROUND(SUM(J56:J64),5)</f>
        <v>5429.6</v>
      </c>
      <c r="K65" s="46"/>
      <c r="L65" s="34">
        <f>ROUND(SUM(L56:L64),5)</f>
        <v>11830.08</v>
      </c>
      <c r="M65" s="46"/>
      <c r="N65" s="34">
        <f t="shared" si="22"/>
        <v>-6400.48</v>
      </c>
      <c r="O65" s="46"/>
      <c r="P65" s="47">
        <f t="shared" si="23"/>
        <v>0.45896999999999999</v>
      </c>
      <c r="Q65" s="46"/>
      <c r="R65" s="34">
        <f t="shared" si="24"/>
        <v>5429.6</v>
      </c>
      <c r="S65" s="46"/>
      <c r="T65" s="34">
        <f t="shared" si="25"/>
        <v>11830.08</v>
      </c>
      <c r="U65" s="46"/>
      <c r="V65" s="34">
        <f t="shared" si="26"/>
        <v>-6400.48</v>
      </c>
      <c r="W65" s="46"/>
      <c r="X65" s="47">
        <f t="shared" si="27"/>
        <v>0.45896999999999999</v>
      </c>
    </row>
    <row r="66" spans="1:24" x14ac:dyDescent="0.25">
      <c r="A66" s="26"/>
      <c r="B66" s="26"/>
      <c r="C66" s="26"/>
      <c r="D66" s="26"/>
      <c r="E66" s="26"/>
      <c r="F66" s="26"/>
      <c r="G66" s="26" t="s">
        <v>25</v>
      </c>
      <c r="H66" s="26"/>
      <c r="I66" s="26"/>
      <c r="J66" s="34"/>
      <c r="K66" s="46"/>
      <c r="L66" s="34"/>
      <c r="M66" s="46"/>
      <c r="N66" s="34"/>
      <c r="O66" s="46"/>
      <c r="P66" s="47"/>
      <c r="Q66" s="46"/>
      <c r="R66" s="34"/>
      <c r="S66" s="46"/>
      <c r="T66" s="34"/>
      <c r="U66" s="46"/>
      <c r="V66" s="34"/>
      <c r="W66" s="46"/>
      <c r="X66" s="47"/>
    </row>
    <row r="67" spans="1:24" x14ac:dyDescent="0.25">
      <c r="A67" s="26"/>
      <c r="B67" s="26"/>
      <c r="C67" s="26"/>
      <c r="D67" s="26"/>
      <c r="E67" s="26"/>
      <c r="F67" s="26"/>
      <c r="G67" s="26"/>
      <c r="H67" s="26" t="s">
        <v>869</v>
      </c>
      <c r="I67" s="26"/>
      <c r="J67" s="34">
        <v>437.5</v>
      </c>
      <c r="K67" s="46"/>
      <c r="L67" s="34">
        <v>461</v>
      </c>
      <c r="M67" s="46"/>
      <c r="N67" s="34">
        <f t="shared" ref="N67:N73" si="28">ROUND((J67-L67),5)</f>
        <v>-23.5</v>
      </c>
      <c r="O67" s="46"/>
      <c r="P67" s="47">
        <f t="shared" ref="P67:P73" si="29">ROUND(IF(L67=0, IF(J67=0, 0, 1), J67/L67),5)</f>
        <v>0.94901999999999997</v>
      </c>
      <c r="Q67" s="46"/>
      <c r="R67" s="34">
        <f t="shared" ref="R67:R73" si="30">J67</f>
        <v>437.5</v>
      </c>
      <c r="S67" s="46"/>
      <c r="T67" s="34">
        <f t="shared" ref="T67:T73" si="31">L67</f>
        <v>461</v>
      </c>
      <c r="U67" s="46"/>
      <c r="V67" s="34">
        <f t="shared" ref="V67:V73" si="32">ROUND((R67-T67),5)</f>
        <v>-23.5</v>
      </c>
      <c r="W67" s="46"/>
      <c r="X67" s="47">
        <f t="shared" ref="X67:X73" si="33">ROUND(IF(T67=0, IF(R67=0, 0, 1), R67/T67),5)</f>
        <v>0.94901999999999997</v>
      </c>
    </row>
    <row r="68" spans="1:24" x14ac:dyDescent="0.25">
      <c r="A68" s="26"/>
      <c r="B68" s="26"/>
      <c r="C68" s="26"/>
      <c r="D68" s="26"/>
      <c r="E68" s="26"/>
      <c r="F68" s="26"/>
      <c r="G68" s="26"/>
      <c r="H68" s="26" t="s">
        <v>870</v>
      </c>
      <c r="I68" s="26"/>
      <c r="J68" s="34">
        <v>544.02</v>
      </c>
      <c r="K68" s="46"/>
      <c r="L68" s="34">
        <v>625</v>
      </c>
      <c r="M68" s="46"/>
      <c r="N68" s="34">
        <f t="shared" si="28"/>
        <v>-80.98</v>
      </c>
      <c r="O68" s="46"/>
      <c r="P68" s="47">
        <f t="shared" si="29"/>
        <v>0.87043000000000004</v>
      </c>
      <c r="Q68" s="46"/>
      <c r="R68" s="34">
        <f t="shared" si="30"/>
        <v>544.02</v>
      </c>
      <c r="S68" s="46"/>
      <c r="T68" s="34">
        <f t="shared" si="31"/>
        <v>625</v>
      </c>
      <c r="U68" s="46"/>
      <c r="V68" s="34">
        <f t="shared" si="32"/>
        <v>-80.98</v>
      </c>
      <c r="W68" s="46"/>
      <c r="X68" s="47">
        <f t="shared" si="33"/>
        <v>0.87043000000000004</v>
      </c>
    </row>
    <row r="69" spans="1:24" ht="15.75" thickBot="1" x14ac:dyDescent="0.3">
      <c r="A69" s="26"/>
      <c r="B69" s="26"/>
      <c r="C69" s="26"/>
      <c r="D69" s="26"/>
      <c r="E69" s="26"/>
      <c r="F69" s="26"/>
      <c r="G69" s="26"/>
      <c r="H69" s="26" t="s">
        <v>871</v>
      </c>
      <c r="I69" s="26"/>
      <c r="J69" s="35">
        <v>112.55</v>
      </c>
      <c r="K69" s="46"/>
      <c r="L69" s="35">
        <v>130</v>
      </c>
      <c r="M69" s="46"/>
      <c r="N69" s="35">
        <f t="shared" si="28"/>
        <v>-17.45</v>
      </c>
      <c r="O69" s="46"/>
      <c r="P69" s="48">
        <f t="shared" si="29"/>
        <v>0.86577000000000004</v>
      </c>
      <c r="Q69" s="46"/>
      <c r="R69" s="35">
        <f t="shared" si="30"/>
        <v>112.55</v>
      </c>
      <c r="S69" s="46"/>
      <c r="T69" s="35">
        <f t="shared" si="31"/>
        <v>130</v>
      </c>
      <c r="U69" s="46"/>
      <c r="V69" s="35">
        <f t="shared" si="32"/>
        <v>-17.45</v>
      </c>
      <c r="W69" s="46"/>
      <c r="X69" s="48">
        <f t="shared" si="33"/>
        <v>0.86577000000000004</v>
      </c>
    </row>
    <row r="70" spans="1:24" ht="15.75" thickBot="1" x14ac:dyDescent="0.3">
      <c r="A70" s="26"/>
      <c r="B70" s="26"/>
      <c r="C70" s="26"/>
      <c r="D70" s="26"/>
      <c r="E70" s="26"/>
      <c r="F70" s="26"/>
      <c r="G70" s="26" t="s">
        <v>872</v>
      </c>
      <c r="H70" s="26"/>
      <c r="I70" s="26"/>
      <c r="J70" s="36">
        <f>ROUND(SUM(J66:J69),5)</f>
        <v>1094.07</v>
      </c>
      <c r="K70" s="46"/>
      <c r="L70" s="36">
        <f>ROUND(SUM(L66:L69),5)</f>
        <v>1216</v>
      </c>
      <c r="M70" s="46"/>
      <c r="N70" s="36">
        <f t="shared" si="28"/>
        <v>-121.93</v>
      </c>
      <c r="O70" s="46"/>
      <c r="P70" s="50">
        <f t="shared" si="29"/>
        <v>0.89973000000000003</v>
      </c>
      <c r="Q70" s="46"/>
      <c r="R70" s="36">
        <f t="shared" si="30"/>
        <v>1094.07</v>
      </c>
      <c r="S70" s="46"/>
      <c r="T70" s="36">
        <f t="shared" si="31"/>
        <v>1216</v>
      </c>
      <c r="U70" s="46"/>
      <c r="V70" s="36">
        <f t="shared" si="32"/>
        <v>-121.93</v>
      </c>
      <c r="W70" s="46"/>
      <c r="X70" s="50">
        <f t="shared" si="33"/>
        <v>0.89973000000000003</v>
      </c>
    </row>
    <row r="71" spans="1:24" x14ac:dyDescent="0.25">
      <c r="A71" s="26"/>
      <c r="B71" s="26"/>
      <c r="C71" s="26"/>
      <c r="D71" s="26"/>
      <c r="E71" s="26"/>
      <c r="F71" s="26" t="s">
        <v>873</v>
      </c>
      <c r="G71" s="26"/>
      <c r="H71" s="26"/>
      <c r="I71" s="26"/>
      <c r="J71" s="34">
        <f>ROUND(J41+J55+J65+J70,5)</f>
        <v>42802.03</v>
      </c>
      <c r="K71" s="46"/>
      <c r="L71" s="34">
        <f>ROUND(L41+L55+L65+L70,5)</f>
        <v>55349.15</v>
      </c>
      <c r="M71" s="46"/>
      <c r="N71" s="34">
        <f t="shared" si="28"/>
        <v>-12547.12</v>
      </c>
      <c r="O71" s="46"/>
      <c r="P71" s="47">
        <f t="shared" si="29"/>
        <v>0.77331000000000005</v>
      </c>
      <c r="Q71" s="46"/>
      <c r="R71" s="34">
        <f t="shared" si="30"/>
        <v>42802.03</v>
      </c>
      <c r="S71" s="46"/>
      <c r="T71" s="34">
        <f t="shared" si="31"/>
        <v>55349.15</v>
      </c>
      <c r="U71" s="46"/>
      <c r="V71" s="34">
        <f t="shared" si="32"/>
        <v>-12547.12</v>
      </c>
      <c r="W71" s="46"/>
      <c r="X71" s="47">
        <f t="shared" si="33"/>
        <v>0.77331000000000005</v>
      </c>
    </row>
    <row r="72" spans="1:24" x14ac:dyDescent="0.25">
      <c r="A72" s="26"/>
      <c r="B72" s="26"/>
      <c r="C72" s="26"/>
      <c r="D72" s="26"/>
      <c r="E72" s="26"/>
      <c r="F72" s="26" t="s">
        <v>874</v>
      </c>
      <c r="G72" s="26"/>
      <c r="H72" s="26"/>
      <c r="I72" s="26"/>
      <c r="J72" s="34">
        <v>66.36</v>
      </c>
      <c r="K72" s="46"/>
      <c r="L72" s="34">
        <v>41.67</v>
      </c>
      <c r="M72" s="46"/>
      <c r="N72" s="34">
        <f t="shared" si="28"/>
        <v>24.69</v>
      </c>
      <c r="O72" s="46"/>
      <c r="P72" s="47">
        <f t="shared" si="29"/>
        <v>1.5925100000000001</v>
      </c>
      <c r="Q72" s="46"/>
      <c r="R72" s="34">
        <f t="shared" si="30"/>
        <v>66.36</v>
      </c>
      <c r="S72" s="46"/>
      <c r="T72" s="34">
        <f t="shared" si="31"/>
        <v>41.67</v>
      </c>
      <c r="U72" s="46"/>
      <c r="V72" s="34">
        <f t="shared" si="32"/>
        <v>24.69</v>
      </c>
      <c r="W72" s="46"/>
      <c r="X72" s="47">
        <f t="shared" si="33"/>
        <v>1.5925100000000001</v>
      </c>
    </row>
    <row r="73" spans="1:24" x14ac:dyDescent="0.25">
      <c r="A73" s="26"/>
      <c r="B73" s="26"/>
      <c r="C73" s="26"/>
      <c r="D73" s="26"/>
      <c r="E73" s="26"/>
      <c r="F73" s="26" t="s">
        <v>875</v>
      </c>
      <c r="G73" s="26"/>
      <c r="H73" s="26"/>
      <c r="I73" s="26"/>
      <c r="J73" s="34">
        <v>0</v>
      </c>
      <c r="K73" s="46"/>
      <c r="L73" s="34">
        <v>50</v>
      </c>
      <c r="M73" s="46"/>
      <c r="N73" s="34">
        <f t="shared" si="28"/>
        <v>-50</v>
      </c>
      <c r="O73" s="46"/>
      <c r="P73" s="47">
        <f t="shared" si="29"/>
        <v>0</v>
      </c>
      <c r="Q73" s="46"/>
      <c r="R73" s="34">
        <f t="shared" si="30"/>
        <v>0</v>
      </c>
      <c r="S73" s="46"/>
      <c r="T73" s="34">
        <f t="shared" si="31"/>
        <v>50</v>
      </c>
      <c r="U73" s="46"/>
      <c r="V73" s="34">
        <f t="shared" si="32"/>
        <v>-50</v>
      </c>
      <c r="W73" s="46"/>
      <c r="X73" s="47">
        <f t="shared" si="33"/>
        <v>0</v>
      </c>
    </row>
    <row r="74" spans="1:24" x14ac:dyDescent="0.25">
      <c r="A74" s="26"/>
      <c r="B74" s="26"/>
      <c r="C74" s="26"/>
      <c r="D74" s="26"/>
      <c r="E74" s="26"/>
      <c r="F74" s="26" t="s">
        <v>876</v>
      </c>
      <c r="G74" s="26"/>
      <c r="H74" s="26"/>
      <c r="I74" s="26"/>
      <c r="J74" s="34"/>
      <c r="K74" s="46"/>
      <c r="L74" s="34"/>
      <c r="M74" s="46"/>
      <c r="N74" s="34"/>
      <c r="O74" s="46"/>
      <c r="P74" s="47"/>
      <c r="Q74" s="46"/>
      <c r="R74" s="34"/>
      <c r="S74" s="46"/>
      <c r="T74" s="34"/>
      <c r="U74" s="46"/>
      <c r="V74" s="34"/>
      <c r="W74" s="46"/>
      <c r="X74" s="47"/>
    </row>
    <row r="75" spans="1:24" x14ac:dyDescent="0.25">
      <c r="A75" s="26"/>
      <c r="B75" s="26"/>
      <c r="C75" s="26"/>
      <c r="D75" s="26"/>
      <c r="E75" s="26"/>
      <c r="F75" s="26"/>
      <c r="G75" s="26" t="s">
        <v>877</v>
      </c>
      <c r="H75" s="26"/>
      <c r="I75" s="26"/>
      <c r="J75" s="34">
        <v>1450</v>
      </c>
      <c r="K75" s="46"/>
      <c r="L75" s="34">
        <v>1550</v>
      </c>
      <c r="M75" s="46"/>
      <c r="N75" s="34">
        <f>ROUND((J75-L75),5)</f>
        <v>-100</v>
      </c>
      <c r="O75" s="46"/>
      <c r="P75" s="47">
        <f>ROUND(IF(L75=0, IF(J75=0, 0, 1), J75/L75),5)</f>
        <v>0.93547999999999998</v>
      </c>
      <c r="Q75" s="46"/>
      <c r="R75" s="34">
        <f>J75</f>
        <v>1450</v>
      </c>
      <c r="S75" s="46"/>
      <c r="T75" s="34">
        <f>L75</f>
        <v>1550</v>
      </c>
      <c r="U75" s="46"/>
      <c r="V75" s="34">
        <f>ROUND((R75-T75),5)</f>
        <v>-100</v>
      </c>
      <c r="W75" s="46"/>
      <c r="X75" s="47">
        <f>ROUND(IF(T75=0, IF(R75=0, 0, 1), R75/T75),5)</f>
        <v>0.93547999999999998</v>
      </c>
    </row>
    <row r="76" spans="1:24" ht="15.75" thickBot="1" x14ac:dyDescent="0.3">
      <c r="A76" s="26"/>
      <c r="B76" s="26"/>
      <c r="C76" s="26"/>
      <c r="D76" s="26"/>
      <c r="E76" s="26"/>
      <c r="F76" s="26"/>
      <c r="G76" s="26" t="s">
        <v>878</v>
      </c>
      <c r="H76" s="26"/>
      <c r="I76" s="26"/>
      <c r="J76" s="38">
        <v>273</v>
      </c>
      <c r="K76" s="46"/>
      <c r="L76" s="38">
        <v>400</v>
      </c>
      <c r="M76" s="46"/>
      <c r="N76" s="38">
        <f>ROUND((J76-L76),5)</f>
        <v>-127</v>
      </c>
      <c r="O76" s="46"/>
      <c r="P76" s="51">
        <f>ROUND(IF(L76=0, IF(J76=0, 0, 1), J76/L76),5)</f>
        <v>0.6825</v>
      </c>
      <c r="Q76" s="46"/>
      <c r="R76" s="38">
        <f>J76</f>
        <v>273</v>
      </c>
      <c r="S76" s="46"/>
      <c r="T76" s="38">
        <f>L76</f>
        <v>400</v>
      </c>
      <c r="U76" s="46"/>
      <c r="V76" s="38">
        <f>ROUND((R76-T76),5)</f>
        <v>-127</v>
      </c>
      <c r="W76" s="46"/>
      <c r="X76" s="51">
        <f>ROUND(IF(T76=0, IF(R76=0, 0, 1), R76/T76),5)</f>
        <v>0.6825</v>
      </c>
    </row>
    <row r="77" spans="1:24" x14ac:dyDescent="0.25">
      <c r="A77" s="26"/>
      <c r="B77" s="26"/>
      <c r="C77" s="26"/>
      <c r="D77" s="26"/>
      <c r="E77" s="26"/>
      <c r="F77" s="26" t="s">
        <v>879</v>
      </c>
      <c r="G77" s="26"/>
      <c r="H77" s="26"/>
      <c r="I77" s="26"/>
      <c r="J77" s="34">
        <f>ROUND(SUM(J74:J76),5)</f>
        <v>1723</v>
      </c>
      <c r="K77" s="46"/>
      <c r="L77" s="34">
        <f>ROUND(SUM(L74:L76),5)</f>
        <v>1950</v>
      </c>
      <c r="M77" s="46"/>
      <c r="N77" s="34">
        <f>ROUND((J77-L77),5)</f>
        <v>-227</v>
      </c>
      <c r="O77" s="46"/>
      <c r="P77" s="47">
        <f>ROUND(IF(L77=0, IF(J77=0, 0, 1), J77/L77),5)</f>
        <v>0.88358999999999999</v>
      </c>
      <c r="Q77" s="46"/>
      <c r="R77" s="34">
        <f>J77</f>
        <v>1723</v>
      </c>
      <c r="S77" s="46"/>
      <c r="T77" s="34">
        <f>L77</f>
        <v>1950</v>
      </c>
      <c r="U77" s="46"/>
      <c r="V77" s="34">
        <f>ROUND((R77-T77),5)</f>
        <v>-227</v>
      </c>
      <c r="W77" s="46"/>
      <c r="X77" s="47">
        <f>ROUND(IF(T77=0, IF(R77=0, 0, 1), R77/T77),5)</f>
        <v>0.88358999999999999</v>
      </c>
    </row>
    <row r="78" spans="1:24" x14ac:dyDescent="0.25">
      <c r="A78" s="26"/>
      <c r="B78" s="26"/>
      <c r="C78" s="26"/>
      <c r="D78" s="26"/>
      <c r="E78" s="26"/>
      <c r="F78" s="26" t="s">
        <v>880</v>
      </c>
      <c r="G78" s="26"/>
      <c r="H78" s="26"/>
      <c r="I78" s="26"/>
      <c r="J78" s="34"/>
      <c r="K78" s="46"/>
      <c r="L78" s="34"/>
      <c r="M78" s="46"/>
      <c r="N78" s="34"/>
      <c r="O78" s="46"/>
      <c r="P78" s="47"/>
      <c r="Q78" s="46"/>
      <c r="R78" s="34"/>
      <c r="S78" s="46"/>
      <c r="T78" s="34"/>
      <c r="U78" s="46"/>
      <c r="V78" s="34"/>
      <c r="W78" s="46"/>
      <c r="X78" s="47"/>
    </row>
    <row r="79" spans="1:24" x14ac:dyDescent="0.25">
      <c r="A79" s="26"/>
      <c r="B79" s="26"/>
      <c r="C79" s="26"/>
      <c r="D79" s="26"/>
      <c r="E79" s="26"/>
      <c r="F79" s="26"/>
      <c r="G79" s="26" t="s">
        <v>881</v>
      </c>
      <c r="H79" s="26"/>
      <c r="I79" s="26"/>
      <c r="J79" s="34"/>
      <c r="K79" s="46"/>
      <c r="L79" s="34"/>
      <c r="M79" s="46"/>
      <c r="N79" s="34"/>
      <c r="O79" s="46"/>
      <c r="P79" s="47"/>
      <c r="Q79" s="46"/>
      <c r="R79" s="34"/>
      <c r="S79" s="46"/>
      <c r="T79" s="34"/>
      <c r="U79" s="46"/>
      <c r="V79" s="34"/>
      <c r="W79" s="46"/>
      <c r="X79" s="47"/>
    </row>
    <row r="80" spans="1:24" x14ac:dyDescent="0.25">
      <c r="A80" s="26"/>
      <c r="B80" s="26"/>
      <c r="C80" s="26"/>
      <c r="D80" s="26"/>
      <c r="E80" s="26"/>
      <c r="F80" s="26"/>
      <c r="G80" s="26"/>
      <c r="H80" s="26" t="s">
        <v>882</v>
      </c>
      <c r="I80" s="26"/>
      <c r="J80" s="34">
        <v>1282.8499999999999</v>
      </c>
      <c r="K80" s="46"/>
      <c r="L80" s="34">
        <v>1000</v>
      </c>
      <c r="M80" s="46"/>
      <c r="N80" s="34">
        <f>ROUND((J80-L80),5)</f>
        <v>282.85000000000002</v>
      </c>
      <c r="O80" s="46"/>
      <c r="P80" s="47">
        <f>ROUND(IF(L80=0, IF(J80=0, 0, 1), J80/L80),5)</f>
        <v>1.28285</v>
      </c>
      <c r="Q80" s="46"/>
      <c r="R80" s="34">
        <f>J80</f>
        <v>1282.8499999999999</v>
      </c>
      <c r="S80" s="46"/>
      <c r="T80" s="34">
        <f>L80</f>
        <v>1000</v>
      </c>
      <c r="U80" s="46"/>
      <c r="V80" s="34">
        <f>ROUND((R80-T80),5)</f>
        <v>282.85000000000002</v>
      </c>
      <c r="W80" s="46"/>
      <c r="X80" s="47">
        <f>ROUND(IF(T80=0, IF(R80=0, 0, 1), R80/T80),5)</f>
        <v>1.28285</v>
      </c>
    </row>
    <row r="81" spans="1:24" x14ac:dyDescent="0.25">
      <c r="A81" s="26"/>
      <c r="B81" s="26"/>
      <c r="C81" s="26"/>
      <c r="D81" s="26"/>
      <c r="E81" s="26"/>
      <c r="F81" s="26"/>
      <c r="G81" s="26"/>
      <c r="H81" s="26" t="s">
        <v>883</v>
      </c>
      <c r="I81" s="26"/>
      <c r="J81" s="34">
        <v>0</v>
      </c>
      <c r="K81" s="46"/>
      <c r="L81" s="34">
        <v>100</v>
      </c>
      <c r="M81" s="46"/>
      <c r="N81" s="34">
        <f>ROUND((J81-L81),5)</f>
        <v>-100</v>
      </c>
      <c r="O81" s="46"/>
      <c r="P81" s="47">
        <f>ROUND(IF(L81=0, IF(J81=0, 0, 1), J81/L81),5)</f>
        <v>0</v>
      </c>
      <c r="Q81" s="46"/>
      <c r="R81" s="34">
        <f>J81</f>
        <v>0</v>
      </c>
      <c r="S81" s="46"/>
      <c r="T81" s="34">
        <f>L81</f>
        <v>100</v>
      </c>
      <c r="U81" s="46"/>
      <c r="V81" s="34">
        <f>ROUND((R81-T81),5)</f>
        <v>-100</v>
      </c>
      <c r="W81" s="46"/>
      <c r="X81" s="47">
        <f>ROUND(IF(T81=0, IF(R81=0, 0, 1), R81/T81),5)</f>
        <v>0</v>
      </c>
    </row>
    <row r="82" spans="1:24" x14ac:dyDescent="0.25">
      <c r="A82" s="26"/>
      <c r="B82" s="26"/>
      <c r="C82" s="26"/>
      <c r="D82" s="26"/>
      <c r="E82" s="26"/>
      <c r="F82" s="26"/>
      <c r="G82" s="26"/>
      <c r="H82" s="26" t="s">
        <v>884</v>
      </c>
      <c r="I82" s="26"/>
      <c r="J82" s="34">
        <v>0</v>
      </c>
      <c r="K82" s="46"/>
      <c r="L82" s="34">
        <v>100</v>
      </c>
      <c r="M82" s="46"/>
      <c r="N82" s="34">
        <f>ROUND((J82-L82),5)</f>
        <v>-100</v>
      </c>
      <c r="O82" s="46"/>
      <c r="P82" s="47">
        <f>ROUND(IF(L82=0, IF(J82=0, 0, 1), J82/L82),5)</f>
        <v>0</v>
      </c>
      <c r="Q82" s="46"/>
      <c r="R82" s="34">
        <f>J82</f>
        <v>0</v>
      </c>
      <c r="S82" s="46"/>
      <c r="T82" s="34">
        <f>L82</f>
        <v>100</v>
      </c>
      <c r="U82" s="46"/>
      <c r="V82" s="34">
        <f>ROUND((R82-T82),5)</f>
        <v>-100</v>
      </c>
      <c r="W82" s="46"/>
      <c r="X82" s="47">
        <f>ROUND(IF(T82=0, IF(R82=0, 0, 1), R82/T82),5)</f>
        <v>0</v>
      </c>
    </row>
    <row r="83" spans="1:24" ht="15.75" thickBot="1" x14ac:dyDescent="0.3">
      <c r="A83" s="26"/>
      <c r="B83" s="26"/>
      <c r="C83" s="26"/>
      <c r="D83" s="26"/>
      <c r="E83" s="26"/>
      <c r="F83" s="26"/>
      <c r="G83" s="26"/>
      <c r="H83" s="26" t="s">
        <v>885</v>
      </c>
      <c r="I83" s="26"/>
      <c r="J83" s="38">
        <v>0</v>
      </c>
      <c r="K83" s="46"/>
      <c r="L83" s="38">
        <v>125</v>
      </c>
      <c r="M83" s="46"/>
      <c r="N83" s="38">
        <f>ROUND((J83-L83),5)</f>
        <v>-125</v>
      </c>
      <c r="O83" s="46"/>
      <c r="P83" s="51">
        <f>ROUND(IF(L83=0, IF(J83=0, 0, 1), J83/L83),5)</f>
        <v>0</v>
      </c>
      <c r="Q83" s="46"/>
      <c r="R83" s="38">
        <f>J83</f>
        <v>0</v>
      </c>
      <c r="S83" s="46"/>
      <c r="T83" s="38">
        <f>L83</f>
        <v>125</v>
      </c>
      <c r="U83" s="46"/>
      <c r="V83" s="38">
        <f>ROUND((R83-T83),5)</f>
        <v>-125</v>
      </c>
      <c r="W83" s="46"/>
      <c r="X83" s="51">
        <f>ROUND(IF(T83=0, IF(R83=0, 0, 1), R83/T83),5)</f>
        <v>0</v>
      </c>
    </row>
    <row r="84" spans="1:24" x14ac:dyDescent="0.25">
      <c r="A84" s="26"/>
      <c r="B84" s="26"/>
      <c r="C84" s="26"/>
      <c r="D84" s="26"/>
      <c r="E84" s="26"/>
      <c r="F84" s="26"/>
      <c r="G84" s="26" t="s">
        <v>886</v>
      </c>
      <c r="H84" s="26"/>
      <c r="I84" s="26"/>
      <c r="J84" s="34">
        <f>ROUND(SUM(J79:J83),5)</f>
        <v>1282.8499999999999</v>
      </c>
      <c r="K84" s="46"/>
      <c r="L84" s="34">
        <f>ROUND(SUM(L79:L83),5)</f>
        <v>1325</v>
      </c>
      <c r="M84" s="46"/>
      <c r="N84" s="34">
        <f>ROUND((J84-L84),5)</f>
        <v>-42.15</v>
      </c>
      <c r="O84" s="46"/>
      <c r="P84" s="47">
        <f>ROUND(IF(L84=0, IF(J84=0, 0, 1), J84/L84),5)</f>
        <v>0.96819</v>
      </c>
      <c r="Q84" s="46"/>
      <c r="R84" s="34">
        <f>J84</f>
        <v>1282.8499999999999</v>
      </c>
      <c r="S84" s="46"/>
      <c r="T84" s="34">
        <f>L84</f>
        <v>1325</v>
      </c>
      <c r="U84" s="46"/>
      <c r="V84" s="34">
        <f>ROUND((R84-T84),5)</f>
        <v>-42.15</v>
      </c>
      <c r="W84" s="46"/>
      <c r="X84" s="47">
        <f>ROUND(IF(T84=0, IF(R84=0, 0, 1), R84/T84),5)</f>
        <v>0.96819</v>
      </c>
    </row>
    <row r="85" spans="1:24" x14ac:dyDescent="0.25">
      <c r="A85" s="26"/>
      <c r="B85" s="26"/>
      <c r="C85" s="26"/>
      <c r="D85" s="26"/>
      <c r="E85" s="26"/>
      <c r="F85" s="26"/>
      <c r="G85" s="26" t="s">
        <v>887</v>
      </c>
      <c r="H85" s="26"/>
      <c r="I85" s="26"/>
      <c r="J85" s="34"/>
      <c r="K85" s="46"/>
      <c r="L85" s="34"/>
      <c r="M85" s="46"/>
      <c r="N85" s="34"/>
      <c r="O85" s="46"/>
      <c r="P85" s="47"/>
      <c r="Q85" s="46"/>
      <c r="R85" s="34"/>
      <c r="S85" s="46"/>
      <c r="T85" s="34"/>
      <c r="U85" s="46"/>
      <c r="V85" s="34"/>
      <c r="W85" s="46"/>
      <c r="X85" s="47"/>
    </row>
    <row r="86" spans="1:24" x14ac:dyDescent="0.25">
      <c r="A86" s="26"/>
      <c r="B86" s="26"/>
      <c r="C86" s="26"/>
      <c r="D86" s="26"/>
      <c r="E86" s="26"/>
      <c r="F86" s="26"/>
      <c r="G86" s="26"/>
      <c r="H86" s="26" t="s">
        <v>888</v>
      </c>
      <c r="I86" s="26"/>
      <c r="J86" s="34">
        <v>-60</v>
      </c>
      <c r="K86" s="46"/>
      <c r="L86" s="34">
        <v>40</v>
      </c>
      <c r="M86" s="46"/>
      <c r="N86" s="34">
        <f t="shared" ref="N86:N91" si="34">ROUND((J86-L86),5)</f>
        <v>-100</v>
      </c>
      <c r="O86" s="46"/>
      <c r="P86" s="47">
        <f t="shared" ref="P86:P91" si="35">ROUND(IF(L86=0, IF(J86=0, 0, 1), J86/L86),5)</f>
        <v>-1.5</v>
      </c>
      <c r="Q86" s="46"/>
      <c r="R86" s="34">
        <f t="shared" ref="R86:R91" si="36">J86</f>
        <v>-60</v>
      </c>
      <c r="S86" s="46"/>
      <c r="T86" s="34">
        <f t="shared" ref="T86:T91" si="37">L86</f>
        <v>40</v>
      </c>
      <c r="U86" s="46"/>
      <c r="V86" s="34">
        <f t="shared" ref="V86:V91" si="38">ROUND((R86-T86),5)</f>
        <v>-100</v>
      </c>
      <c r="W86" s="46"/>
      <c r="X86" s="47">
        <f t="shared" ref="X86:X91" si="39">ROUND(IF(T86=0, IF(R86=0, 0, 1), R86/T86),5)</f>
        <v>-1.5</v>
      </c>
    </row>
    <row r="87" spans="1:24" x14ac:dyDescent="0.25">
      <c r="A87" s="26"/>
      <c r="B87" s="26"/>
      <c r="C87" s="26"/>
      <c r="D87" s="26"/>
      <c r="E87" s="26"/>
      <c r="F87" s="26"/>
      <c r="G87" s="26"/>
      <c r="H87" s="26" t="s">
        <v>889</v>
      </c>
      <c r="I87" s="26"/>
      <c r="J87" s="34">
        <v>120.12</v>
      </c>
      <c r="K87" s="46"/>
      <c r="L87" s="34">
        <v>166.67</v>
      </c>
      <c r="M87" s="46"/>
      <c r="N87" s="34">
        <f t="shared" si="34"/>
        <v>-46.55</v>
      </c>
      <c r="O87" s="46"/>
      <c r="P87" s="47">
        <f t="shared" si="35"/>
        <v>0.72070999999999996</v>
      </c>
      <c r="Q87" s="46"/>
      <c r="R87" s="34">
        <f t="shared" si="36"/>
        <v>120.12</v>
      </c>
      <c r="S87" s="46"/>
      <c r="T87" s="34">
        <f t="shared" si="37"/>
        <v>166.67</v>
      </c>
      <c r="U87" s="46"/>
      <c r="V87" s="34">
        <f t="shared" si="38"/>
        <v>-46.55</v>
      </c>
      <c r="W87" s="46"/>
      <c r="X87" s="47">
        <f t="shared" si="39"/>
        <v>0.72070999999999996</v>
      </c>
    </row>
    <row r="88" spans="1:24" x14ac:dyDescent="0.25">
      <c r="A88" s="26"/>
      <c r="B88" s="26"/>
      <c r="C88" s="26"/>
      <c r="D88" s="26"/>
      <c r="E88" s="26"/>
      <c r="F88" s="26"/>
      <c r="G88" s="26"/>
      <c r="H88" s="26" t="s">
        <v>890</v>
      </c>
      <c r="I88" s="26"/>
      <c r="J88" s="34">
        <v>329.93</v>
      </c>
      <c r="K88" s="46"/>
      <c r="L88" s="34">
        <v>415</v>
      </c>
      <c r="M88" s="46"/>
      <c r="N88" s="34">
        <f t="shared" si="34"/>
        <v>-85.07</v>
      </c>
      <c r="O88" s="46"/>
      <c r="P88" s="47">
        <f t="shared" si="35"/>
        <v>0.79500999999999999</v>
      </c>
      <c r="Q88" s="46"/>
      <c r="R88" s="34">
        <f t="shared" si="36"/>
        <v>329.93</v>
      </c>
      <c r="S88" s="46"/>
      <c r="T88" s="34">
        <f t="shared" si="37"/>
        <v>415</v>
      </c>
      <c r="U88" s="46"/>
      <c r="V88" s="34">
        <f t="shared" si="38"/>
        <v>-85.07</v>
      </c>
      <c r="W88" s="46"/>
      <c r="X88" s="47">
        <f t="shared" si="39"/>
        <v>0.79500999999999999</v>
      </c>
    </row>
    <row r="89" spans="1:24" x14ac:dyDescent="0.25">
      <c r="A89" s="26"/>
      <c r="B89" s="26"/>
      <c r="C89" s="26"/>
      <c r="D89" s="26"/>
      <c r="E89" s="26"/>
      <c r="F89" s="26"/>
      <c r="G89" s="26"/>
      <c r="H89" s="26" t="s">
        <v>891</v>
      </c>
      <c r="I89" s="26"/>
      <c r="J89" s="34">
        <v>79.02</v>
      </c>
      <c r="K89" s="46"/>
      <c r="L89" s="34">
        <v>75</v>
      </c>
      <c r="M89" s="46"/>
      <c r="N89" s="34">
        <f t="shared" si="34"/>
        <v>4.0199999999999996</v>
      </c>
      <c r="O89" s="46"/>
      <c r="P89" s="47">
        <f t="shared" si="35"/>
        <v>1.0536000000000001</v>
      </c>
      <c r="Q89" s="46"/>
      <c r="R89" s="34">
        <f t="shared" si="36"/>
        <v>79.02</v>
      </c>
      <c r="S89" s="46"/>
      <c r="T89" s="34">
        <f t="shared" si="37"/>
        <v>75</v>
      </c>
      <c r="U89" s="46"/>
      <c r="V89" s="34">
        <f t="shared" si="38"/>
        <v>4.0199999999999996</v>
      </c>
      <c r="W89" s="46"/>
      <c r="X89" s="47">
        <f t="shared" si="39"/>
        <v>1.0536000000000001</v>
      </c>
    </row>
    <row r="90" spans="1:24" ht="15.75" thickBot="1" x14ac:dyDescent="0.3">
      <c r="A90" s="26"/>
      <c r="B90" s="26"/>
      <c r="C90" s="26"/>
      <c r="D90" s="26"/>
      <c r="E90" s="26"/>
      <c r="F90" s="26"/>
      <c r="G90" s="26"/>
      <c r="H90" s="26" t="s">
        <v>892</v>
      </c>
      <c r="I90" s="26"/>
      <c r="J90" s="38">
        <v>79.02</v>
      </c>
      <c r="K90" s="46"/>
      <c r="L90" s="38">
        <v>75</v>
      </c>
      <c r="M90" s="46"/>
      <c r="N90" s="38">
        <f t="shared" si="34"/>
        <v>4.0199999999999996</v>
      </c>
      <c r="O90" s="46"/>
      <c r="P90" s="51">
        <f t="shared" si="35"/>
        <v>1.0536000000000001</v>
      </c>
      <c r="Q90" s="46"/>
      <c r="R90" s="38">
        <f t="shared" si="36"/>
        <v>79.02</v>
      </c>
      <c r="S90" s="46"/>
      <c r="T90" s="38">
        <f t="shared" si="37"/>
        <v>75</v>
      </c>
      <c r="U90" s="46"/>
      <c r="V90" s="38">
        <f t="shared" si="38"/>
        <v>4.0199999999999996</v>
      </c>
      <c r="W90" s="46"/>
      <c r="X90" s="51">
        <f t="shared" si="39"/>
        <v>1.0536000000000001</v>
      </c>
    </row>
    <row r="91" spans="1:24" x14ac:dyDescent="0.25">
      <c r="A91" s="26"/>
      <c r="B91" s="26"/>
      <c r="C91" s="26"/>
      <c r="D91" s="26"/>
      <c r="E91" s="26"/>
      <c r="F91" s="26"/>
      <c r="G91" s="26" t="s">
        <v>893</v>
      </c>
      <c r="H91" s="26"/>
      <c r="I91" s="26"/>
      <c r="J91" s="34">
        <f>ROUND(SUM(J85:J90),5)</f>
        <v>548.09</v>
      </c>
      <c r="K91" s="46"/>
      <c r="L91" s="34">
        <f>ROUND(SUM(L85:L90),5)</f>
        <v>771.67</v>
      </c>
      <c r="M91" s="46"/>
      <c r="N91" s="34">
        <f t="shared" si="34"/>
        <v>-223.58</v>
      </c>
      <c r="O91" s="46"/>
      <c r="P91" s="47">
        <f t="shared" si="35"/>
        <v>0.71026</v>
      </c>
      <c r="Q91" s="46"/>
      <c r="R91" s="34">
        <f t="shared" si="36"/>
        <v>548.09</v>
      </c>
      <c r="S91" s="46"/>
      <c r="T91" s="34">
        <f t="shared" si="37"/>
        <v>771.67</v>
      </c>
      <c r="U91" s="46"/>
      <c r="V91" s="34">
        <f t="shared" si="38"/>
        <v>-223.58</v>
      </c>
      <c r="W91" s="46"/>
      <c r="X91" s="47">
        <f t="shared" si="39"/>
        <v>0.71026</v>
      </c>
    </row>
    <row r="92" spans="1:24" x14ac:dyDescent="0.25">
      <c r="A92" s="26"/>
      <c r="B92" s="26"/>
      <c r="C92" s="26"/>
      <c r="D92" s="26"/>
      <c r="E92" s="26"/>
      <c r="F92" s="26"/>
      <c r="G92" s="26" t="s">
        <v>894</v>
      </c>
      <c r="H92" s="26"/>
      <c r="I92" s="26"/>
      <c r="J92" s="34"/>
      <c r="K92" s="46"/>
      <c r="L92" s="34"/>
      <c r="M92" s="46"/>
      <c r="N92" s="34"/>
      <c r="O92" s="46"/>
      <c r="P92" s="47"/>
      <c r="Q92" s="46"/>
      <c r="R92" s="34"/>
      <c r="S92" s="46"/>
      <c r="T92" s="34"/>
      <c r="U92" s="46"/>
      <c r="V92" s="34"/>
      <c r="W92" s="46"/>
      <c r="X92" s="47"/>
    </row>
    <row r="93" spans="1:24" x14ac:dyDescent="0.25">
      <c r="A93" s="26"/>
      <c r="B93" s="26"/>
      <c r="C93" s="26"/>
      <c r="D93" s="26"/>
      <c r="E93" s="26"/>
      <c r="F93" s="26"/>
      <c r="G93" s="26"/>
      <c r="H93" s="26" t="s">
        <v>895</v>
      </c>
      <c r="I93" s="26"/>
      <c r="J93" s="34">
        <v>126.97</v>
      </c>
      <c r="K93" s="46"/>
      <c r="L93" s="34">
        <v>123</v>
      </c>
      <c r="M93" s="46"/>
      <c r="N93" s="34">
        <f>ROUND((J93-L93),5)</f>
        <v>3.97</v>
      </c>
      <c r="O93" s="46"/>
      <c r="P93" s="47">
        <f>ROUND(IF(L93=0, IF(J93=0, 0, 1), J93/L93),5)</f>
        <v>1.0322800000000001</v>
      </c>
      <c r="Q93" s="46"/>
      <c r="R93" s="34">
        <f>J93</f>
        <v>126.97</v>
      </c>
      <c r="S93" s="46"/>
      <c r="T93" s="34">
        <f>L93</f>
        <v>123</v>
      </c>
      <c r="U93" s="46"/>
      <c r="V93" s="34">
        <f>ROUND((R93-T93),5)</f>
        <v>3.97</v>
      </c>
      <c r="W93" s="46"/>
      <c r="X93" s="47">
        <f>ROUND(IF(T93=0, IF(R93=0, 0, 1), R93/T93),5)</f>
        <v>1.0322800000000001</v>
      </c>
    </row>
    <row r="94" spans="1:24" x14ac:dyDescent="0.25">
      <c r="A94" s="26"/>
      <c r="B94" s="26"/>
      <c r="C94" s="26"/>
      <c r="D94" s="26"/>
      <c r="E94" s="26"/>
      <c r="F94" s="26"/>
      <c r="G94" s="26"/>
      <c r="H94" s="26" t="s">
        <v>896</v>
      </c>
      <c r="I94" s="26"/>
      <c r="J94" s="34"/>
      <c r="K94" s="46"/>
      <c r="L94" s="34"/>
      <c r="M94" s="46"/>
      <c r="N94" s="34"/>
      <c r="O94" s="46"/>
      <c r="P94" s="47"/>
      <c r="Q94" s="46"/>
      <c r="R94" s="34"/>
      <c r="S94" s="46"/>
      <c r="T94" s="34"/>
      <c r="U94" s="46"/>
      <c r="V94" s="34"/>
      <c r="W94" s="46"/>
      <c r="X94" s="47"/>
    </row>
    <row r="95" spans="1:24" x14ac:dyDescent="0.25">
      <c r="A95" s="26"/>
      <c r="B95" s="26"/>
      <c r="C95" s="26"/>
      <c r="D95" s="26"/>
      <c r="E95" s="26"/>
      <c r="F95" s="26"/>
      <c r="G95" s="26"/>
      <c r="H95" s="26"/>
      <c r="I95" s="26" t="s">
        <v>897</v>
      </c>
      <c r="J95" s="34">
        <v>1045.18</v>
      </c>
      <c r="K95" s="46"/>
      <c r="L95" s="34">
        <v>1000</v>
      </c>
      <c r="M95" s="46"/>
      <c r="N95" s="34">
        <f t="shared" ref="N95:N103" si="40">ROUND((J95-L95),5)</f>
        <v>45.18</v>
      </c>
      <c r="O95" s="46"/>
      <c r="P95" s="47">
        <f t="shared" ref="P95:P103" si="41">ROUND(IF(L95=0, IF(J95=0, 0, 1), J95/L95),5)</f>
        <v>1.04518</v>
      </c>
      <c r="Q95" s="46"/>
      <c r="R95" s="34">
        <f t="shared" ref="R95:R103" si="42">J95</f>
        <v>1045.18</v>
      </c>
      <c r="S95" s="46"/>
      <c r="T95" s="34">
        <f t="shared" ref="T95:T103" si="43">L95</f>
        <v>1000</v>
      </c>
      <c r="U95" s="46"/>
      <c r="V95" s="34">
        <f t="shared" ref="V95:V103" si="44">ROUND((R95-T95),5)</f>
        <v>45.18</v>
      </c>
      <c r="W95" s="46"/>
      <c r="X95" s="47">
        <f t="shared" ref="X95:X103" si="45">ROUND(IF(T95=0, IF(R95=0, 0, 1), R95/T95),5)</f>
        <v>1.04518</v>
      </c>
    </row>
    <row r="96" spans="1:24" x14ac:dyDescent="0.25">
      <c r="A96" s="26"/>
      <c r="B96" s="26"/>
      <c r="C96" s="26"/>
      <c r="D96" s="26"/>
      <c r="E96" s="26"/>
      <c r="F96" s="26"/>
      <c r="G96" s="26"/>
      <c r="H96" s="26"/>
      <c r="I96" s="26" t="s">
        <v>898</v>
      </c>
      <c r="J96" s="34">
        <v>19</v>
      </c>
      <c r="K96" s="46"/>
      <c r="L96" s="34">
        <v>200</v>
      </c>
      <c r="M96" s="46"/>
      <c r="N96" s="34">
        <f t="shared" si="40"/>
        <v>-181</v>
      </c>
      <c r="O96" s="46"/>
      <c r="P96" s="47">
        <f t="shared" si="41"/>
        <v>9.5000000000000001E-2</v>
      </c>
      <c r="Q96" s="46"/>
      <c r="R96" s="34">
        <f t="shared" si="42"/>
        <v>19</v>
      </c>
      <c r="S96" s="46"/>
      <c r="T96" s="34">
        <f t="shared" si="43"/>
        <v>200</v>
      </c>
      <c r="U96" s="46"/>
      <c r="V96" s="34">
        <f t="shared" si="44"/>
        <v>-181</v>
      </c>
      <c r="W96" s="46"/>
      <c r="X96" s="47">
        <f t="shared" si="45"/>
        <v>9.5000000000000001E-2</v>
      </c>
    </row>
    <row r="97" spans="1:24" ht="15.75" thickBot="1" x14ac:dyDescent="0.3">
      <c r="A97" s="26"/>
      <c r="B97" s="26"/>
      <c r="C97" s="26"/>
      <c r="D97" s="26"/>
      <c r="E97" s="26"/>
      <c r="F97" s="26"/>
      <c r="G97" s="26"/>
      <c r="H97" s="26"/>
      <c r="I97" s="26" t="s">
        <v>899</v>
      </c>
      <c r="J97" s="38">
        <v>24.76</v>
      </c>
      <c r="K97" s="46"/>
      <c r="L97" s="38">
        <v>200</v>
      </c>
      <c r="M97" s="46"/>
      <c r="N97" s="38">
        <f t="shared" si="40"/>
        <v>-175.24</v>
      </c>
      <c r="O97" s="46"/>
      <c r="P97" s="51">
        <f t="shared" si="41"/>
        <v>0.12379999999999999</v>
      </c>
      <c r="Q97" s="46"/>
      <c r="R97" s="38">
        <f t="shared" si="42"/>
        <v>24.76</v>
      </c>
      <c r="S97" s="46"/>
      <c r="T97" s="38">
        <f t="shared" si="43"/>
        <v>200</v>
      </c>
      <c r="U97" s="46"/>
      <c r="V97" s="38">
        <f t="shared" si="44"/>
        <v>-175.24</v>
      </c>
      <c r="W97" s="46"/>
      <c r="X97" s="51">
        <f t="shared" si="45"/>
        <v>0.12379999999999999</v>
      </c>
    </row>
    <row r="98" spans="1:24" x14ac:dyDescent="0.25">
      <c r="A98" s="26"/>
      <c r="B98" s="26"/>
      <c r="C98" s="26"/>
      <c r="D98" s="26"/>
      <c r="E98" s="26"/>
      <c r="F98" s="26"/>
      <c r="G98" s="26"/>
      <c r="H98" s="26" t="s">
        <v>900</v>
      </c>
      <c r="I98" s="26"/>
      <c r="J98" s="34">
        <f>ROUND(SUM(J94:J97),5)</f>
        <v>1088.94</v>
      </c>
      <c r="K98" s="46"/>
      <c r="L98" s="34">
        <f>ROUND(SUM(L94:L97),5)</f>
        <v>1400</v>
      </c>
      <c r="M98" s="46"/>
      <c r="N98" s="34">
        <f t="shared" si="40"/>
        <v>-311.06</v>
      </c>
      <c r="O98" s="46"/>
      <c r="P98" s="47">
        <f t="shared" si="41"/>
        <v>0.77781</v>
      </c>
      <c r="Q98" s="46"/>
      <c r="R98" s="34">
        <f t="shared" si="42"/>
        <v>1088.94</v>
      </c>
      <c r="S98" s="46"/>
      <c r="T98" s="34">
        <f t="shared" si="43"/>
        <v>1400</v>
      </c>
      <c r="U98" s="46"/>
      <c r="V98" s="34">
        <f t="shared" si="44"/>
        <v>-311.06</v>
      </c>
      <c r="W98" s="46"/>
      <c r="X98" s="47">
        <f t="shared" si="45"/>
        <v>0.77781</v>
      </c>
    </row>
    <row r="99" spans="1:24" ht="15.75" thickBot="1" x14ac:dyDescent="0.3">
      <c r="A99" s="26"/>
      <c r="B99" s="26"/>
      <c r="C99" s="26"/>
      <c r="D99" s="26"/>
      <c r="E99" s="26"/>
      <c r="F99" s="26"/>
      <c r="G99" s="26"/>
      <c r="H99" s="26" t="s">
        <v>901</v>
      </c>
      <c r="I99" s="26"/>
      <c r="J99" s="38">
        <v>141.65</v>
      </c>
      <c r="K99" s="46"/>
      <c r="L99" s="38">
        <v>130</v>
      </c>
      <c r="M99" s="46"/>
      <c r="N99" s="38">
        <f t="shared" si="40"/>
        <v>11.65</v>
      </c>
      <c r="O99" s="46"/>
      <c r="P99" s="51">
        <f t="shared" si="41"/>
        <v>1.08962</v>
      </c>
      <c r="Q99" s="46"/>
      <c r="R99" s="38">
        <f t="shared" si="42"/>
        <v>141.65</v>
      </c>
      <c r="S99" s="46"/>
      <c r="T99" s="38">
        <f t="shared" si="43"/>
        <v>130</v>
      </c>
      <c r="U99" s="46"/>
      <c r="V99" s="38">
        <f t="shared" si="44"/>
        <v>11.65</v>
      </c>
      <c r="W99" s="46"/>
      <c r="X99" s="51">
        <f t="shared" si="45"/>
        <v>1.08962</v>
      </c>
    </row>
    <row r="100" spans="1:24" x14ac:dyDescent="0.25">
      <c r="A100" s="26"/>
      <c r="B100" s="26"/>
      <c r="C100" s="26"/>
      <c r="D100" s="26"/>
      <c r="E100" s="26"/>
      <c r="F100" s="26"/>
      <c r="G100" s="26" t="s">
        <v>902</v>
      </c>
      <c r="H100" s="26"/>
      <c r="I100" s="26"/>
      <c r="J100" s="34">
        <f>ROUND(SUM(J92:J93)+SUM(J98:J99),5)</f>
        <v>1357.56</v>
      </c>
      <c r="K100" s="46"/>
      <c r="L100" s="34">
        <f>ROUND(SUM(L92:L93)+SUM(L98:L99),5)</f>
        <v>1653</v>
      </c>
      <c r="M100" s="46"/>
      <c r="N100" s="34">
        <f t="shared" si="40"/>
        <v>-295.44</v>
      </c>
      <c r="O100" s="46"/>
      <c r="P100" s="47">
        <f t="shared" si="41"/>
        <v>0.82126999999999994</v>
      </c>
      <c r="Q100" s="46"/>
      <c r="R100" s="34">
        <f t="shared" si="42"/>
        <v>1357.56</v>
      </c>
      <c r="S100" s="46"/>
      <c r="T100" s="34">
        <f t="shared" si="43"/>
        <v>1653</v>
      </c>
      <c r="U100" s="46"/>
      <c r="V100" s="34">
        <f t="shared" si="44"/>
        <v>-295.44</v>
      </c>
      <c r="W100" s="46"/>
      <c r="X100" s="47">
        <f t="shared" si="45"/>
        <v>0.82126999999999994</v>
      </c>
    </row>
    <row r="101" spans="1:24" ht="15.75" thickBot="1" x14ac:dyDescent="0.3">
      <c r="A101" s="26"/>
      <c r="B101" s="26"/>
      <c r="C101" s="26"/>
      <c r="D101" s="26"/>
      <c r="E101" s="26"/>
      <c r="F101" s="26"/>
      <c r="G101" s="26" t="s">
        <v>903</v>
      </c>
      <c r="H101" s="26"/>
      <c r="I101" s="26"/>
      <c r="J101" s="35">
        <v>144.5</v>
      </c>
      <c r="K101" s="46"/>
      <c r="L101" s="35">
        <v>83.33</v>
      </c>
      <c r="M101" s="46"/>
      <c r="N101" s="35">
        <f t="shared" si="40"/>
        <v>61.17</v>
      </c>
      <c r="O101" s="46"/>
      <c r="P101" s="48">
        <f t="shared" si="41"/>
        <v>1.73407</v>
      </c>
      <c r="Q101" s="46"/>
      <c r="R101" s="35">
        <f t="shared" si="42"/>
        <v>144.5</v>
      </c>
      <c r="S101" s="46"/>
      <c r="T101" s="35">
        <f t="shared" si="43"/>
        <v>83.33</v>
      </c>
      <c r="U101" s="46"/>
      <c r="V101" s="35">
        <f t="shared" si="44"/>
        <v>61.17</v>
      </c>
      <c r="W101" s="46"/>
      <c r="X101" s="48">
        <f t="shared" si="45"/>
        <v>1.73407</v>
      </c>
    </row>
    <row r="102" spans="1:24" ht="15.75" thickBot="1" x14ac:dyDescent="0.3">
      <c r="A102" s="26"/>
      <c r="B102" s="26"/>
      <c r="C102" s="26"/>
      <c r="D102" s="26"/>
      <c r="E102" s="26"/>
      <c r="F102" s="26" t="s">
        <v>904</v>
      </c>
      <c r="G102" s="26"/>
      <c r="H102" s="26"/>
      <c r="I102" s="26"/>
      <c r="J102" s="36">
        <f>ROUND(J78+J84+J91+SUM(J100:J101),5)</f>
        <v>3333</v>
      </c>
      <c r="K102" s="46"/>
      <c r="L102" s="36">
        <f>ROUND(L78+L84+L91+SUM(L100:L101),5)</f>
        <v>3833</v>
      </c>
      <c r="M102" s="46"/>
      <c r="N102" s="36">
        <f t="shared" si="40"/>
        <v>-500</v>
      </c>
      <c r="O102" s="46"/>
      <c r="P102" s="50">
        <f t="shared" si="41"/>
        <v>0.86955000000000005</v>
      </c>
      <c r="Q102" s="46"/>
      <c r="R102" s="36">
        <f t="shared" si="42"/>
        <v>3333</v>
      </c>
      <c r="S102" s="46"/>
      <c r="T102" s="36">
        <f t="shared" si="43"/>
        <v>3833</v>
      </c>
      <c r="U102" s="46"/>
      <c r="V102" s="36">
        <f t="shared" si="44"/>
        <v>-500</v>
      </c>
      <c r="W102" s="46"/>
      <c r="X102" s="50">
        <f t="shared" si="45"/>
        <v>0.86955000000000005</v>
      </c>
    </row>
    <row r="103" spans="1:24" x14ac:dyDescent="0.25">
      <c r="A103" s="26"/>
      <c r="B103" s="26"/>
      <c r="C103" s="26"/>
      <c r="D103" s="26"/>
      <c r="E103" s="26" t="s">
        <v>905</v>
      </c>
      <c r="F103" s="26"/>
      <c r="G103" s="26"/>
      <c r="H103" s="26"/>
      <c r="I103" s="26"/>
      <c r="J103" s="34">
        <f>ROUND(SUM(J19:J20)+J24+SUM(J31:J32)+SUM(J38:J40)+SUM(J71:J73)+J77+J102,5)</f>
        <v>52751.64</v>
      </c>
      <c r="K103" s="46"/>
      <c r="L103" s="34">
        <f>ROUND(SUM(L19:L20)+L24+SUM(L31:L32)+SUM(L38:L40)+SUM(L71:L73)+L77+L102,5)</f>
        <v>65658.820000000007</v>
      </c>
      <c r="M103" s="46"/>
      <c r="N103" s="34">
        <f t="shared" si="40"/>
        <v>-12907.18</v>
      </c>
      <c r="O103" s="46"/>
      <c r="P103" s="47">
        <f t="shared" si="41"/>
        <v>0.80342000000000002</v>
      </c>
      <c r="Q103" s="46"/>
      <c r="R103" s="34">
        <f t="shared" si="42"/>
        <v>52751.64</v>
      </c>
      <c r="S103" s="46"/>
      <c r="T103" s="34">
        <f t="shared" si="43"/>
        <v>65658.820000000007</v>
      </c>
      <c r="U103" s="46"/>
      <c r="V103" s="34">
        <f t="shared" si="44"/>
        <v>-12907.18</v>
      </c>
      <c r="W103" s="46"/>
      <c r="X103" s="47">
        <f t="shared" si="45"/>
        <v>0.80342000000000002</v>
      </c>
    </row>
    <row r="104" spans="1:24" x14ac:dyDescent="0.25">
      <c r="A104" s="26"/>
      <c r="B104" s="26"/>
      <c r="C104" s="26"/>
      <c r="D104" s="26"/>
      <c r="E104" s="26" t="s">
        <v>906</v>
      </c>
      <c r="F104" s="26"/>
      <c r="G104" s="26"/>
      <c r="H104" s="26"/>
      <c r="I104" s="26"/>
      <c r="J104" s="34"/>
      <c r="K104" s="46"/>
      <c r="L104" s="34"/>
      <c r="M104" s="46"/>
      <c r="N104" s="34"/>
      <c r="O104" s="46"/>
      <c r="P104" s="47"/>
      <c r="Q104" s="46"/>
      <c r="R104" s="34"/>
      <c r="S104" s="46"/>
      <c r="T104" s="34"/>
      <c r="U104" s="46"/>
      <c r="V104" s="34"/>
      <c r="W104" s="46"/>
      <c r="X104" s="47"/>
    </row>
    <row r="105" spans="1:24" x14ac:dyDescent="0.25">
      <c r="A105" s="26"/>
      <c r="B105" s="26"/>
      <c r="C105" s="26"/>
      <c r="D105" s="26"/>
      <c r="E105" s="26"/>
      <c r="F105" s="26" t="s">
        <v>907</v>
      </c>
      <c r="G105" s="26"/>
      <c r="H105" s="26"/>
      <c r="I105" s="26"/>
      <c r="J105" s="34">
        <v>412.75</v>
      </c>
      <c r="K105" s="46"/>
      <c r="L105" s="34">
        <v>85</v>
      </c>
      <c r="M105" s="46"/>
      <c r="N105" s="34">
        <f>ROUND((J105-L105),5)</f>
        <v>327.75</v>
      </c>
      <c r="O105" s="46"/>
      <c r="P105" s="47">
        <f>ROUND(IF(L105=0, IF(J105=0, 0, 1), J105/L105),5)</f>
        <v>4.85588</v>
      </c>
      <c r="Q105" s="46"/>
      <c r="R105" s="34">
        <f>J105</f>
        <v>412.75</v>
      </c>
      <c r="S105" s="46"/>
      <c r="T105" s="34">
        <f>L105</f>
        <v>85</v>
      </c>
      <c r="U105" s="46"/>
      <c r="V105" s="34">
        <f>ROUND((R105-T105),5)</f>
        <v>327.75</v>
      </c>
      <c r="W105" s="46"/>
      <c r="X105" s="47">
        <f>ROUND(IF(T105=0, IF(R105=0, 0, 1), R105/T105),5)</f>
        <v>4.85588</v>
      </c>
    </row>
    <row r="106" spans="1:24" x14ac:dyDescent="0.25">
      <c r="A106" s="26"/>
      <c r="B106" s="26"/>
      <c r="C106" s="26"/>
      <c r="D106" s="26"/>
      <c r="E106" s="26"/>
      <c r="F106" s="26" t="s">
        <v>908</v>
      </c>
      <c r="G106" s="26"/>
      <c r="H106" s="26"/>
      <c r="I106" s="26"/>
      <c r="J106" s="34">
        <v>0</v>
      </c>
      <c r="K106" s="46"/>
      <c r="L106" s="34">
        <v>83.33</v>
      </c>
      <c r="M106" s="46"/>
      <c r="N106" s="34">
        <f>ROUND((J106-L106),5)</f>
        <v>-83.33</v>
      </c>
      <c r="O106" s="46"/>
      <c r="P106" s="47">
        <f>ROUND(IF(L106=0, IF(J106=0, 0, 1), J106/L106),5)</f>
        <v>0</v>
      </c>
      <c r="Q106" s="46"/>
      <c r="R106" s="34">
        <f>J106</f>
        <v>0</v>
      </c>
      <c r="S106" s="46"/>
      <c r="T106" s="34">
        <f>L106</f>
        <v>83.33</v>
      </c>
      <c r="U106" s="46"/>
      <c r="V106" s="34">
        <f>ROUND((R106-T106),5)</f>
        <v>-83.33</v>
      </c>
      <c r="W106" s="46"/>
      <c r="X106" s="47">
        <f>ROUND(IF(T106=0, IF(R106=0, 0, 1), R106/T106),5)</f>
        <v>0</v>
      </c>
    </row>
    <row r="107" spans="1:24" ht="15.75" thickBot="1" x14ac:dyDescent="0.3">
      <c r="A107" s="26"/>
      <c r="B107" s="26"/>
      <c r="C107" s="26"/>
      <c r="D107" s="26"/>
      <c r="E107" s="26"/>
      <c r="F107" s="26" t="s">
        <v>909</v>
      </c>
      <c r="G107" s="26"/>
      <c r="H107" s="26"/>
      <c r="I107" s="26"/>
      <c r="J107" s="38">
        <v>67.180000000000007</v>
      </c>
      <c r="K107" s="46"/>
      <c r="L107" s="38"/>
      <c r="M107" s="46"/>
      <c r="N107" s="38"/>
      <c r="O107" s="46"/>
      <c r="P107" s="51"/>
      <c r="Q107" s="46"/>
      <c r="R107" s="38">
        <f>J107</f>
        <v>67.180000000000007</v>
      </c>
      <c r="S107" s="46"/>
      <c r="T107" s="38">
        <f>L107</f>
        <v>0</v>
      </c>
      <c r="U107" s="46"/>
      <c r="V107" s="38">
        <f>ROUND((R107-T107),5)</f>
        <v>67.180000000000007</v>
      </c>
      <c r="W107" s="46"/>
      <c r="X107" s="51">
        <f>ROUND(IF(T107=0, IF(R107=0, 0, 1), R107/T107),5)</f>
        <v>1</v>
      </c>
    </row>
    <row r="108" spans="1:24" x14ac:dyDescent="0.25">
      <c r="A108" s="26"/>
      <c r="B108" s="26"/>
      <c r="C108" s="26"/>
      <c r="D108" s="26"/>
      <c r="E108" s="26" t="s">
        <v>910</v>
      </c>
      <c r="F108" s="26"/>
      <c r="G108" s="26"/>
      <c r="H108" s="26"/>
      <c r="I108" s="26"/>
      <c r="J108" s="34">
        <f>ROUND(SUM(J104:J107),5)</f>
        <v>479.93</v>
      </c>
      <c r="K108" s="46"/>
      <c r="L108" s="34">
        <f>ROUND(SUM(L104:L107),5)</f>
        <v>168.33</v>
      </c>
      <c r="M108" s="46"/>
      <c r="N108" s="34">
        <f>ROUND((J108-L108),5)</f>
        <v>311.60000000000002</v>
      </c>
      <c r="O108" s="46"/>
      <c r="P108" s="47">
        <f>ROUND(IF(L108=0, IF(J108=0, 0, 1), J108/L108),5)</f>
        <v>2.8511299999999999</v>
      </c>
      <c r="Q108" s="46"/>
      <c r="R108" s="34">
        <f>J108</f>
        <v>479.93</v>
      </c>
      <c r="S108" s="46"/>
      <c r="T108" s="34">
        <f>L108</f>
        <v>168.33</v>
      </c>
      <c r="U108" s="46"/>
      <c r="V108" s="34">
        <f>ROUND((R108-T108),5)</f>
        <v>311.60000000000002</v>
      </c>
      <c r="W108" s="46"/>
      <c r="X108" s="47">
        <f>ROUND(IF(T108=0, IF(R108=0, 0, 1), R108/T108),5)</f>
        <v>2.8511299999999999</v>
      </c>
    </row>
    <row r="109" spans="1:24" x14ac:dyDescent="0.25">
      <c r="A109" s="26"/>
      <c r="B109" s="26"/>
      <c r="C109" s="26"/>
      <c r="D109" s="26"/>
      <c r="E109" s="26" t="s">
        <v>911</v>
      </c>
      <c r="F109" s="26"/>
      <c r="G109" s="26"/>
      <c r="H109" s="26"/>
      <c r="I109" s="26"/>
      <c r="J109" s="34"/>
      <c r="K109" s="46"/>
      <c r="L109" s="34"/>
      <c r="M109" s="46"/>
      <c r="N109" s="34"/>
      <c r="O109" s="46"/>
      <c r="P109" s="47"/>
      <c r="Q109" s="46"/>
      <c r="R109" s="34"/>
      <c r="S109" s="46"/>
      <c r="T109" s="34"/>
      <c r="U109" s="46"/>
      <c r="V109" s="34"/>
      <c r="W109" s="46"/>
      <c r="X109" s="47"/>
    </row>
    <row r="110" spans="1:24" x14ac:dyDescent="0.25">
      <c r="A110" s="26"/>
      <c r="B110" s="26"/>
      <c r="C110" s="26"/>
      <c r="D110" s="26"/>
      <c r="E110" s="26"/>
      <c r="F110" s="26" t="s">
        <v>912</v>
      </c>
      <c r="G110" s="26"/>
      <c r="H110" s="26"/>
      <c r="I110" s="26"/>
      <c r="J110" s="34">
        <v>0</v>
      </c>
      <c r="K110" s="46"/>
      <c r="L110" s="34">
        <v>0</v>
      </c>
      <c r="M110" s="46"/>
      <c r="N110" s="34">
        <f t="shared" ref="N110:N116" si="46">ROUND((J110-L110),5)</f>
        <v>0</v>
      </c>
      <c r="O110" s="46"/>
      <c r="P110" s="47">
        <f t="shared" ref="P110:P116" si="47">ROUND(IF(L110=0, IF(J110=0, 0, 1), J110/L110),5)</f>
        <v>0</v>
      </c>
      <c r="Q110" s="46"/>
      <c r="R110" s="34">
        <f t="shared" ref="R110:R116" si="48">J110</f>
        <v>0</v>
      </c>
      <c r="S110" s="46"/>
      <c r="T110" s="34">
        <f t="shared" ref="T110:T116" si="49">L110</f>
        <v>0</v>
      </c>
      <c r="U110" s="46"/>
      <c r="V110" s="34">
        <f t="shared" ref="V110:V116" si="50">ROUND((R110-T110),5)</f>
        <v>0</v>
      </c>
      <c r="W110" s="46"/>
      <c r="X110" s="47">
        <f t="shared" ref="X110:X116" si="51">ROUND(IF(T110=0, IF(R110=0, 0, 1), R110/T110),5)</f>
        <v>0</v>
      </c>
    </row>
    <row r="111" spans="1:24" x14ac:dyDescent="0.25">
      <c r="A111" s="26"/>
      <c r="B111" s="26"/>
      <c r="C111" s="26"/>
      <c r="D111" s="26"/>
      <c r="E111" s="26"/>
      <c r="F111" s="26" t="s">
        <v>913</v>
      </c>
      <c r="G111" s="26"/>
      <c r="H111" s="26"/>
      <c r="I111" s="26"/>
      <c r="J111" s="34">
        <v>2125</v>
      </c>
      <c r="K111" s="46"/>
      <c r="L111" s="34">
        <v>0</v>
      </c>
      <c r="M111" s="46"/>
      <c r="N111" s="34">
        <f t="shared" si="46"/>
        <v>2125</v>
      </c>
      <c r="O111" s="46"/>
      <c r="P111" s="47">
        <f t="shared" si="47"/>
        <v>1</v>
      </c>
      <c r="Q111" s="46"/>
      <c r="R111" s="34">
        <f t="shared" si="48"/>
        <v>2125</v>
      </c>
      <c r="S111" s="46"/>
      <c r="T111" s="34">
        <f t="shared" si="49"/>
        <v>0</v>
      </c>
      <c r="U111" s="46"/>
      <c r="V111" s="34">
        <f t="shared" si="50"/>
        <v>2125</v>
      </c>
      <c r="W111" s="46"/>
      <c r="X111" s="47">
        <f t="shared" si="51"/>
        <v>1</v>
      </c>
    </row>
    <row r="112" spans="1:24" x14ac:dyDescent="0.25">
      <c r="A112" s="26"/>
      <c r="B112" s="26"/>
      <c r="C112" s="26"/>
      <c r="D112" s="26"/>
      <c r="E112" s="26"/>
      <c r="F112" s="26" t="s">
        <v>757</v>
      </c>
      <c r="G112" s="26"/>
      <c r="H112" s="26"/>
      <c r="I112" s="26"/>
      <c r="J112" s="34">
        <v>0</v>
      </c>
      <c r="K112" s="46"/>
      <c r="L112" s="34">
        <v>0</v>
      </c>
      <c r="M112" s="46"/>
      <c r="N112" s="34">
        <f t="shared" si="46"/>
        <v>0</v>
      </c>
      <c r="O112" s="46"/>
      <c r="P112" s="47">
        <f t="shared" si="47"/>
        <v>0</v>
      </c>
      <c r="Q112" s="46"/>
      <c r="R112" s="34">
        <f t="shared" si="48"/>
        <v>0</v>
      </c>
      <c r="S112" s="46"/>
      <c r="T112" s="34">
        <f t="shared" si="49"/>
        <v>0</v>
      </c>
      <c r="U112" s="46"/>
      <c r="V112" s="34">
        <f t="shared" si="50"/>
        <v>0</v>
      </c>
      <c r="W112" s="46"/>
      <c r="X112" s="47">
        <f t="shared" si="51"/>
        <v>0</v>
      </c>
    </row>
    <row r="113" spans="1:24" x14ac:dyDescent="0.25">
      <c r="A113" s="26"/>
      <c r="B113" s="26"/>
      <c r="C113" s="26"/>
      <c r="D113" s="26"/>
      <c r="E113" s="26"/>
      <c r="F113" s="26" t="s">
        <v>914</v>
      </c>
      <c r="G113" s="26"/>
      <c r="H113" s="26"/>
      <c r="I113" s="26"/>
      <c r="J113" s="34">
        <v>1293.3699999999999</v>
      </c>
      <c r="K113" s="46"/>
      <c r="L113" s="34">
        <v>500</v>
      </c>
      <c r="M113" s="46"/>
      <c r="N113" s="34">
        <f t="shared" si="46"/>
        <v>793.37</v>
      </c>
      <c r="O113" s="46"/>
      <c r="P113" s="47">
        <f t="shared" si="47"/>
        <v>2.5867399999999998</v>
      </c>
      <c r="Q113" s="46"/>
      <c r="R113" s="34">
        <f t="shared" si="48"/>
        <v>1293.3699999999999</v>
      </c>
      <c r="S113" s="46"/>
      <c r="T113" s="34">
        <f t="shared" si="49"/>
        <v>500</v>
      </c>
      <c r="U113" s="46"/>
      <c r="V113" s="34">
        <f t="shared" si="50"/>
        <v>793.37</v>
      </c>
      <c r="W113" s="46"/>
      <c r="X113" s="47">
        <f t="shared" si="51"/>
        <v>2.5867399999999998</v>
      </c>
    </row>
    <row r="114" spans="1:24" x14ac:dyDescent="0.25">
      <c r="A114" s="26"/>
      <c r="B114" s="26"/>
      <c r="C114" s="26"/>
      <c r="D114" s="26"/>
      <c r="E114" s="26"/>
      <c r="F114" s="26" t="s">
        <v>915</v>
      </c>
      <c r="G114" s="26"/>
      <c r="H114" s="26"/>
      <c r="I114" s="26"/>
      <c r="J114" s="34">
        <v>0</v>
      </c>
      <c r="K114" s="46"/>
      <c r="L114" s="34">
        <v>100</v>
      </c>
      <c r="M114" s="46"/>
      <c r="N114" s="34">
        <f t="shared" si="46"/>
        <v>-100</v>
      </c>
      <c r="O114" s="46"/>
      <c r="P114" s="47">
        <f t="shared" si="47"/>
        <v>0</v>
      </c>
      <c r="Q114" s="46"/>
      <c r="R114" s="34">
        <f t="shared" si="48"/>
        <v>0</v>
      </c>
      <c r="S114" s="46"/>
      <c r="T114" s="34">
        <f t="shared" si="49"/>
        <v>100</v>
      </c>
      <c r="U114" s="46"/>
      <c r="V114" s="34">
        <f t="shared" si="50"/>
        <v>-100</v>
      </c>
      <c r="W114" s="46"/>
      <c r="X114" s="47">
        <f t="shared" si="51"/>
        <v>0</v>
      </c>
    </row>
    <row r="115" spans="1:24" ht="15.75" thickBot="1" x14ac:dyDescent="0.3">
      <c r="A115" s="26"/>
      <c r="B115" s="26"/>
      <c r="C115" s="26"/>
      <c r="D115" s="26"/>
      <c r="E115" s="26"/>
      <c r="F115" s="26" t="s">
        <v>916</v>
      </c>
      <c r="G115" s="26"/>
      <c r="H115" s="26"/>
      <c r="I115" s="26"/>
      <c r="J115" s="38">
        <v>0</v>
      </c>
      <c r="K115" s="46"/>
      <c r="L115" s="38">
        <v>0</v>
      </c>
      <c r="M115" s="46"/>
      <c r="N115" s="38">
        <f t="shared" si="46"/>
        <v>0</v>
      </c>
      <c r="O115" s="46"/>
      <c r="P115" s="51">
        <f t="shared" si="47"/>
        <v>0</v>
      </c>
      <c r="Q115" s="46"/>
      <c r="R115" s="38">
        <f t="shared" si="48"/>
        <v>0</v>
      </c>
      <c r="S115" s="46"/>
      <c r="T115" s="38">
        <f t="shared" si="49"/>
        <v>0</v>
      </c>
      <c r="U115" s="46"/>
      <c r="V115" s="38">
        <f t="shared" si="50"/>
        <v>0</v>
      </c>
      <c r="W115" s="46"/>
      <c r="X115" s="51">
        <f t="shared" si="51"/>
        <v>0</v>
      </c>
    </row>
    <row r="116" spans="1:24" x14ac:dyDescent="0.25">
      <c r="A116" s="26"/>
      <c r="B116" s="26"/>
      <c r="C116" s="26"/>
      <c r="D116" s="26"/>
      <c r="E116" s="26" t="s">
        <v>917</v>
      </c>
      <c r="F116" s="26"/>
      <c r="G116" s="26"/>
      <c r="H116" s="26"/>
      <c r="I116" s="26"/>
      <c r="J116" s="34">
        <f>ROUND(SUM(J109:J115),5)</f>
        <v>3418.37</v>
      </c>
      <c r="K116" s="46"/>
      <c r="L116" s="34">
        <f>ROUND(SUM(L109:L115),5)</f>
        <v>600</v>
      </c>
      <c r="M116" s="46"/>
      <c r="N116" s="34">
        <f t="shared" si="46"/>
        <v>2818.37</v>
      </c>
      <c r="O116" s="46"/>
      <c r="P116" s="47">
        <f t="shared" si="47"/>
        <v>5.6972800000000001</v>
      </c>
      <c r="Q116" s="46"/>
      <c r="R116" s="34">
        <f t="shared" si="48"/>
        <v>3418.37</v>
      </c>
      <c r="S116" s="46"/>
      <c r="T116" s="34">
        <f t="shared" si="49"/>
        <v>600</v>
      </c>
      <c r="U116" s="46"/>
      <c r="V116" s="34">
        <f t="shared" si="50"/>
        <v>2818.37</v>
      </c>
      <c r="W116" s="46"/>
      <c r="X116" s="47">
        <f t="shared" si="51"/>
        <v>5.6972800000000001</v>
      </c>
    </row>
    <row r="117" spans="1:24" x14ac:dyDescent="0.25">
      <c r="A117" s="26"/>
      <c r="B117" s="26"/>
      <c r="C117" s="26"/>
      <c r="D117" s="26"/>
      <c r="E117" s="26" t="s">
        <v>918</v>
      </c>
      <c r="F117" s="26"/>
      <c r="G117" s="26"/>
      <c r="H117" s="26"/>
      <c r="I117" s="26"/>
      <c r="J117" s="34"/>
      <c r="K117" s="46"/>
      <c r="L117" s="34"/>
      <c r="M117" s="46"/>
      <c r="N117" s="34"/>
      <c r="O117" s="46"/>
      <c r="P117" s="47"/>
      <c r="Q117" s="46"/>
      <c r="R117" s="34"/>
      <c r="S117" s="46"/>
      <c r="T117" s="34"/>
      <c r="U117" s="46"/>
      <c r="V117" s="34"/>
      <c r="W117" s="46"/>
      <c r="X117" s="47"/>
    </row>
    <row r="118" spans="1:24" x14ac:dyDescent="0.25">
      <c r="A118" s="26"/>
      <c r="B118" s="26"/>
      <c r="C118" s="26"/>
      <c r="D118" s="26"/>
      <c r="E118" s="26"/>
      <c r="F118" s="26" t="s">
        <v>919</v>
      </c>
      <c r="G118" s="26"/>
      <c r="H118" s="26"/>
      <c r="I118" s="26"/>
      <c r="J118" s="34">
        <v>0</v>
      </c>
      <c r="K118" s="46"/>
      <c r="L118" s="34">
        <v>0</v>
      </c>
      <c r="M118" s="46"/>
      <c r="N118" s="34">
        <f>ROUND((J118-L118),5)</f>
        <v>0</v>
      </c>
      <c r="O118" s="46"/>
      <c r="P118" s="47">
        <f>ROUND(IF(L118=0, IF(J118=0, 0, 1), J118/L118),5)</f>
        <v>0</v>
      </c>
      <c r="Q118" s="46"/>
      <c r="R118" s="34">
        <f>J118</f>
        <v>0</v>
      </c>
      <c r="S118" s="46"/>
      <c r="T118" s="34">
        <f>L118</f>
        <v>0</v>
      </c>
      <c r="U118" s="46"/>
      <c r="V118" s="34">
        <f>ROUND((R118-T118),5)</f>
        <v>0</v>
      </c>
      <c r="W118" s="46"/>
      <c r="X118" s="47">
        <f>ROUND(IF(T118=0, IF(R118=0, 0, 1), R118/T118),5)</f>
        <v>0</v>
      </c>
    </row>
    <row r="119" spans="1:24" x14ac:dyDescent="0.25">
      <c r="A119" s="26"/>
      <c r="B119" s="26"/>
      <c r="C119" s="26"/>
      <c r="D119" s="26"/>
      <c r="E119" s="26"/>
      <c r="F119" s="26" t="s">
        <v>920</v>
      </c>
      <c r="G119" s="26"/>
      <c r="H119" s="26"/>
      <c r="I119" s="26"/>
      <c r="J119" s="34">
        <v>0</v>
      </c>
      <c r="K119" s="46"/>
      <c r="L119" s="34">
        <v>0</v>
      </c>
      <c r="M119" s="46"/>
      <c r="N119" s="34">
        <f>ROUND((J119-L119),5)</f>
        <v>0</v>
      </c>
      <c r="O119" s="46"/>
      <c r="P119" s="47">
        <f>ROUND(IF(L119=0, IF(J119=0, 0, 1), J119/L119),5)</f>
        <v>0</v>
      </c>
      <c r="Q119" s="46"/>
      <c r="R119" s="34">
        <f>J119</f>
        <v>0</v>
      </c>
      <c r="S119" s="46"/>
      <c r="T119" s="34">
        <f>L119</f>
        <v>0</v>
      </c>
      <c r="U119" s="46"/>
      <c r="V119" s="34">
        <f>ROUND((R119-T119),5)</f>
        <v>0</v>
      </c>
      <c r="W119" s="46"/>
      <c r="X119" s="47">
        <f>ROUND(IF(T119=0, IF(R119=0, 0, 1), R119/T119),5)</f>
        <v>0</v>
      </c>
    </row>
    <row r="120" spans="1:24" x14ac:dyDescent="0.25">
      <c r="A120" s="26"/>
      <c r="B120" s="26"/>
      <c r="C120" s="26"/>
      <c r="D120" s="26"/>
      <c r="E120" s="26"/>
      <c r="F120" s="26" t="s">
        <v>921</v>
      </c>
      <c r="G120" s="26"/>
      <c r="H120" s="26"/>
      <c r="I120" s="26"/>
      <c r="J120" s="34"/>
      <c r="K120" s="46"/>
      <c r="L120" s="34"/>
      <c r="M120" s="46"/>
      <c r="N120" s="34"/>
      <c r="O120" s="46"/>
      <c r="P120" s="47"/>
      <c r="Q120" s="46"/>
      <c r="R120" s="34"/>
      <c r="S120" s="46"/>
      <c r="T120" s="34"/>
      <c r="U120" s="46"/>
      <c r="V120" s="34"/>
      <c r="W120" s="46"/>
      <c r="X120" s="47"/>
    </row>
    <row r="121" spans="1:24" x14ac:dyDescent="0.25">
      <c r="A121" s="26"/>
      <c r="B121" s="26"/>
      <c r="C121" s="26"/>
      <c r="D121" s="26"/>
      <c r="E121" s="26"/>
      <c r="F121" s="26"/>
      <c r="G121" s="26" t="s">
        <v>753</v>
      </c>
      <c r="H121" s="26"/>
      <c r="I121" s="26"/>
      <c r="J121" s="34">
        <v>248.47</v>
      </c>
      <c r="K121" s="46"/>
      <c r="L121" s="34"/>
      <c r="M121" s="46"/>
      <c r="N121" s="34"/>
      <c r="O121" s="46"/>
      <c r="P121" s="47"/>
      <c r="Q121" s="46"/>
      <c r="R121" s="34">
        <f t="shared" ref="R121:R130" si="52">J121</f>
        <v>248.47</v>
      </c>
      <c r="S121" s="46"/>
      <c r="T121" s="34">
        <f t="shared" ref="T121:T130" si="53">L121</f>
        <v>0</v>
      </c>
      <c r="U121" s="46"/>
      <c r="V121" s="34">
        <f t="shared" ref="V121:V130" si="54">ROUND((R121-T121),5)</f>
        <v>248.47</v>
      </c>
      <c r="W121" s="46"/>
      <c r="X121" s="47">
        <f t="shared" ref="X121:X130" si="55">ROUND(IF(T121=0, IF(R121=0, 0, 1), R121/T121),5)</f>
        <v>1</v>
      </c>
    </row>
    <row r="122" spans="1:24" x14ac:dyDescent="0.25">
      <c r="A122" s="26"/>
      <c r="B122" s="26"/>
      <c r="C122" s="26"/>
      <c r="D122" s="26"/>
      <c r="E122" s="26"/>
      <c r="F122" s="26"/>
      <c r="G122" s="26" t="s">
        <v>922</v>
      </c>
      <c r="H122" s="26"/>
      <c r="I122" s="26"/>
      <c r="J122" s="34">
        <v>0</v>
      </c>
      <c r="K122" s="46"/>
      <c r="L122" s="34">
        <v>835</v>
      </c>
      <c r="M122" s="46"/>
      <c r="N122" s="34">
        <f t="shared" ref="N122:N130" si="56">ROUND((J122-L122),5)</f>
        <v>-835</v>
      </c>
      <c r="O122" s="46"/>
      <c r="P122" s="47">
        <f t="shared" ref="P122:P130" si="57">ROUND(IF(L122=0, IF(J122=0, 0, 1), J122/L122),5)</f>
        <v>0</v>
      </c>
      <c r="Q122" s="46"/>
      <c r="R122" s="34">
        <f t="shared" si="52"/>
        <v>0</v>
      </c>
      <c r="S122" s="46"/>
      <c r="T122" s="34">
        <f t="shared" si="53"/>
        <v>835</v>
      </c>
      <c r="U122" s="46"/>
      <c r="V122" s="34">
        <f t="shared" si="54"/>
        <v>-835</v>
      </c>
      <c r="W122" s="46"/>
      <c r="X122" s="47">
        <f t="shared" si="55"/>
        <v>0</v>
      </c>
    </row>
    <row r="123" spans="1:24" x14ac:dyDescent="0.25">
      <c r="A123" s="26"/>
      <c r="B123" s="26"/>
      <c r="C123" s="26"/>
      <c r="D123" s="26"/>
      <c r="E123" s="26"/>
      <c r="F123" s="26"/>
      <c r="G123" s="26" t="s">
        <v>923</v>
      </c>
      <c r="H123" s="26"/>
      <c r="I123" s="26"/>
      <c r="J123" s="34">
        <v>0</v>
      </c>
      <c r="K123" s="46"/>
      <c r="L123" s="34">
        <v>1250</v>
      </c>
      <c r="M123" s="46"/>
      <c r="N123" s="34">
        <f t="shared" si="56"/>
        <v>-1250</v>
      </c>
      <c r="O123" s="46"/>
      <c r="P123" s="47">
        <f t="shared" si="57"/>
        <v>0</v>
      </c>
      <c r="Q123" s="46"/>
      <c r="R123" s="34">
        <f t="shared" si="52"/>
        <v>0</v>
      </c>
      <c r="S123" s="46"/>
      <c r="T123" s="34">
        <f t="shared" si="53"/>
        <v>1250</v>
      </c>
      <c r="U123" s="46"/>
      <c r="V123" s="34">
        <f t="shared" si="54"/>
        <v>-1250</v>
      </c>
      <c r="W123" s="46"/>
      <c r="X123" s="47">
        <f t="shared" si="55"/>
        <v>0</v>
      </c>
    </row>
    <row r="124" spans="1:24" x14ac:dyDescent="0.25">
      <c r="A124" s="26"/>
      <c r="B124" s="26"/>
      <c r="C124" s="26"/>
      <c r="D124" s="26"/>
      <c r="E124" s="26"/>
      <c r="F124" s="26"/>
      <c r="G124" s="26" t="s">
        <v>924</v>
      </c>
      <c r="H124" s="26"/>
      <c r="I124" s="26"/>
      <c r="J124" s="34">
        <v>0</v>
      </c>
      <c r="K124" s="46"/>
      <c r="L124" s="34">
        <v>0</v>
      </c>
      <c r="M124" s="46"/>
      <c r="N124" s="34">
        <f t="shared" si="56"/>
        <v>0</v>
      </c>
      <c r="O124" s="46"/>
      <c r="P124" s="47">
        <f t="shared" si="57"/>
        <v>0</v>
      </c>
      <c r="Q124" s="46"/>
      <c r="R124" s="34">
        <f t="shared" si="52"/>
        <v>0</v>
      </c>
      <c r="S124" s="46"/>
      <c r="T124" s="34">
        <f t="shared" si="53"/>
        <v>0</v>
      </c>
      <c r="U124" s="46"/>
      <c r="V124" s="34">
        <f t="shared" si="54"/>
        <v>0</v>
      </c>
      <c r="W124" s="46"/>
      <c r="X124" s="47">
        <f t="shared" si="55"/>
        <v>0</v>
      </c>
    </row>
    <row r="125" spans="1:24" x14ac:dyDescent="0.25">
      <c r="A125" s="26"/>
      <c r="B125" s="26"/>
      <c r="C125" s="26"/>
      <c r="D125" s="26"/>
      <c r="E125" s="26"/>
      <c r="F125" s="26"/>
      <c r="G125" s="26" t="s">
        <v>925</v>
      </c>
      <c r="H125" s="26"/>
      <c r="I125" s="26"/>
      <c r="J125" s="34">
        <v>0</v>
      </c>
      <c r="K125" s="46"/>
      <c r="L125" s="34">
        <v>100</v>
      </c>
      <c r="M125" s="46"/>
      <c r="N125" s="34">
        <f t="shared" si="56"/>
        <v>-100</v>
      </c>
      <c r="O125" s="46"/>
      <c r="P125" s="47">
        <f t="shared" si="57"/>
        <v>0</v>
      </c>
      <c r="Q125" s="46"/>
      <c r="R125" s="34">
        <f t="shared" si="52"/>
        <v>0</v>
      </c>
      <c r="S125" s="46"/>
      <c r="T125" s="34">
        <f t="shared" si="53"/>
        <v>100</v>
      </c>
      <c r="U125" s="46"/>
      <c r="V125" s="34">
        <f t="shared" si="54"/>
        <v>-100</v>
      </c>
      <c r="W125" s="46"/>
      <c r="X125" s="47">
        <f t="shared" si="55"/>
        <v>0</v>
      </c>
    </row>
    <row r="126" spans="1:24" x14ac:dyDescent="0.25">
      <c r="A126" s="26"/>
      <c r="B126" s="26"/>
      <c r="C126" s="26"/>
      <c r="D126" s="26"/>
      <c r="E126" s="26"/>
      <c r="F126" s="26"/>
      <c r="G126" s="26" t="s">
        <v>926</v>
      </c>
      <c r="H126" s="26"/>
      <c r="I126" s="26"/>
      <c r="J126" s="34">
        <v>1867.34</v>
      </c>
      <c r="K126" s="46"/>
      <c r="L126" s="34">
        <v>280</v>
      </c>
      <c r="M126" s="46"/>
      <c r="N126" s="34">
        <f t="shared" si="56"/>
        <v>1587.34</v>
      </c>
      <c r="O126" s="46"/>
      <c r="P126" s="47">
        <f t="shared" si="57"/>
        <v>6.6690699999999996</v>
      </c>
      <c r="Q126" s="46"/>
      <c r="R126" s="34">
        <f t="shared" si="52"/>
        <v>1867.34</v>
      </c>
      <c r="S126" s="46"/>
      <c r="T126" s="34">
        <f t="shared" si="53"/>
        <v>280</v>
      </c>
      <c r="U126" s="46"/>
      <c r="V126" s="34">
        <f t="shared" si="54"/>
        <v>1587.34</v>
      </c>
      <c r="W126" s="46"/>
      <c r="X126" s="47">
        <f t="shared" si="55"/>
        <v>6.6690699999999996</v>
      </c>
    </row>
    <row r="127" spans="1:24" ht="15.75" thickBot="1" x14ac:dyDescent="0.3">
      <c r="A127" s="26"/>
      <c r="B127" s="26"/>
      <c r="C127" s="26"/>
      <c r="D127" s="26"/>
      <c r="E127" s="26"/>
      <c r="F127" s="26"/>
      <c r="G127" s="26" t="s">
        <v>927</v>
      </c>
      <c r="H127" s="26"/>
      <c r="I127" s="26"/>
      <c r="J127" s="38">
        <v>0</v>
      </c>
      <c r="K127" s="46"/>
      <c r="L127" s="38">
        <v>0</v>
      </c>
      <c r="M127" s="46"/>
      <c r="N127" s="38">
        <f t="shared" si="56"/>
        <v>0</v>
      </c>
      <c r="O127" s="46"/>
      <c r="P127" s="51">
        <f t="shared" si="57"/>
        <v>0</v>
      </c>
      <c r="Q127" s="46"/>
      <c r="R127" s="38">
        <f t="shared" si="52"/>
        <v>0</v>
      </c>
      <c r="S127" s="46"/>
      <c r="T127" s="38">
        <f t="shared" si="53"/>
        <v>0</v>
      </c>
      <c r="U127" s="46"/>
      <c r="V127" s="38">
        <f t="shared" si="54"/>
        <v>0</v>
      </c>
      <c r="W127" s="46"/>
      <c r="X127" s="51">
        <f t="shared" si="55"/>
        <v>0</v>
      </c>
    </row>
    <row r="128" spans="1:24" x14ac:dyDescent="0.25">
      <c r="A128" s="26"/>
      <c r="B128" s="26"/>
      <c r="C128" s="26"/>
      <c r="D128" s="26"/>
      <c r="E128" s="26"/>
      <c r="F128" s="26" t="s">
        <v>928</v>
      </c>
      <c r="G128" s="26"/>
      <c r="H128" s="26"/>
      <c r="I128" s="26"/>
      <c r="J128" s="34">
        <f>ROUND(SUM(J120:J127),5)</f>
        <v>2115.81</v>
      </c>
      <c r="K128" s="46"/>
      <c r="L128" s="34">
        <f>ROUND(SUM(L120:L127),5)</f>
        <v>2465</v>
      </c>
      <c r="M128" s="46"/>
      <c r="N128" s="34">
        <f t="shared" si="56"/>
        <v>-349.19</v>
      </c>
      <c r="O128" s="46"/>
      <c r="P128" s="47">
        <f t="shared" si="57"/>
        <v>0.85833999999999999</v>
      </c>
      <c r="Q128" s="46"/>
      <c r="R128" s="34">
        <f t="shared" si="52"/>
        <v>2115.81</v>
      </c>
      <c r="S128" s="46"/>
      <c r="T128" s="34">
        <f t="shared" si="53"/>
        <v>2465</v>
      </c>
      <c r="U128" s="46"/>
      <c r="V128" s="34">
        <f t="shared" si="54"/>
        <v>-349.19</v>
      </c>
      <c r="W128" s="46"/>
      <c r="X128" s="47">
        <f t="shared" si="55"/>
        <v>0.85833999999999999</v>
      </c>
    </row>
    <row r="129" spans="1:24" x14ac:dyDescent="0.25">
      <c r="A129" s="26"/>
      <c r="B129" s="26"/>
      <c r="C129" s="26"/>
      <c r="D129" s="26"/>
      <c r="E129" s="26"/>
      <c r="F129" s="26" t="s">
        <v>929</v>
      </c>
      <c r="G129" s="26"/>
      <c r="H129" s="26"/>
      <c r="I129" s="26"/>
      <c r="J129" s="34">
        <v>0</v>
      </c>
      <c r="K129" s="46"/>
      <c r="L129" s="34">
        <v>200</v>
      </c>
      <c r="M129" s="46"/>
      <c r="N129" s="34">
        <f t="shared" si="56"/>
        <v>-200</v>
      </c>
      <c r="O129" s="46"/>
      <c r="P129" s="47">
        <f t="shared" si="57"/>
        <v>0</v>
      </c>
      <c r="Q129" s="46"/>
      <c r="R129" s="34">
        <f t="shared" si="52"/>
        <v>0</v>
      </c>
      <c r="S129" s="46"/>
      <c r="T129" s="34">
        <f t="shared" si="53"/>
        <v>200</v>
      </c>
      <c r="U129" s="46"/>
      <c r="V129" s="34">
        <f t="shared" si="54"/>
        <v>-200</v>
      </c>
      <c r="W129" s="46"/>
      <c r="X129" s="47">
        <f t="shared" si="55"/>
        <v>0</v>
      </c>
    </row>
    <row r="130" spans="1:24" x14ac:dyDescent="0.25">
      <c r="A130" s="26"/>
      <c r="B130" s="26"/>
      <c r="C130" s="26"/>
      <c r="D130" s="26"/>
      <c r="E130" s="26"/>
      <c r="F130" s="26" t="s">
        <v>930</v>
      </c>
      <c r="G130" s="26"/>
      <c r="H130" s="26"/>
      <c r="I130" s="26"/>
      <c r="J130" s="34">
        <v>0</v>
      </c>
      <c r="K130" s="46"/>
      <c r="L130" s="34">
        <v>420</v>
      </c>
      <c r="M130" s="46"/>
      <c r="N130" s="34">
        <f t="shared" si="56"/>
        <v>-420</v>
      </c>
      <c r="O130" s="46"/>
      <c r="P130" s="47">
        <f t="shared" si="57"/>
        <v>0</v>
      </c>
      <c r="Q130" s="46"/>
      <c r="R130" s="34">
        <f t="shared" si="52"/>
        <v>0</v>
      </c>
      <c r="S130" s="46"/>
      <c r="T130" s="34">
        <f t="shared" si="53"/>
        <v>420</v>
      </c>
      <c r="U130" s="46"/>
      <c r="V130" s="34">
        <f t="shared" si="54"/>
        <v>-420</v>
      </c>
      <c r="W130" s="46"/>
      <c r="X130" s="47">
        <f t="shared" si="55"/>
        <v>0</v>
      </c>
    </row>
    <row r="131" spans="1:24" x14ac:dyDescent="0.25">
      <c r="A131" s="26"/>
      <c r="B131" s="26"/>
      <c r="C131" s="26"/>
      <c r="D131" s="26"/>
      <c r="E131" s="26"/>
      <c r="F131" s="26" t="s">
        <v>931</v>
      </c>
      <c r="G131" s="26"/>
      <c r="H131" s="26"/>
      <c r="I131" s="26"/>
      <c r="J131" s="34"/>
      <c r="K131" s="46"/>
      <c r="L131" s="34"/>
      <c r="M131" s="46"/>
      <c r="N131" s="34"/>
      <c r="O131" s="46"/>
      <c r="P131" s="47"/>
      <c r="Q131" s="46"/>
      <c r="R131" s="34"/>
      <c r="S131" s="46"/>
      <c r="T131" s="34"/>
      <c r="U131" s="46"/>
      <c r="V131" s="34"/>
      <c r="W131" s="46"/>
      <c r="X131" s="47"/>
    </row>
    <row r="132" spans="1:24" x14ac:dyDescent="0.25">
      <c r="A132" s="26"/>
      <c r="B132" s="26"/>
      <c r="C132" s="26"/>
      <c r="D132" s="26"/>
      <c r="E132" s="26"/>
      <c r="F132" s="26"/>
      <c r="G132" s="26" t="s">
        <v>932</v>
      </c>
      <c r="H132" s="26"/>
      <c r="I132" s="26"/>
      <c r="J132" s="34">
        <v>1802</v>
      </c>
      <c r="K132" s="46"/>
      <c r="L132" s="34"/>
      <c r="M132" s="46"/>
      <c r="N132" s="34"/>
      <c r="O132" s="46"/>
      <c r="P132" s="47"/>
      <c r="Q132" s="46"/>
      <c r="R132" s="34">
        <f>J132</f>
        <v>1802</v>
      </c>
      <c r="S132" s="46"/>
      <c r="T132" s="34">
        <f>L132</f>
        <v>0</v>
      </c>
      <c r="U132" s="46"/>
      <c r="V132" s="34">
        <f>ROUND((R132-T132),5)</f>
        <v>1802</v>
      </c>
      <c r="W132" s="46"/>
      <c r="X132" s="47">
        <f>ROUND(IF(T132=0, IF(R132=0, 0, 1), R132/T132),5)</f>
        <v>1</v>
      </c>
    </row>
    <row r="133" spans="1:24" x14ac:dyDescent="0.25">
      <c r="A133" s="26"/>
      <c r="B133" s="26"/>
      <c r="C133" s="26"/>
      <c r="D133" s="26"/>
      <c r="E133" s="26"/>
      <c r="F133" s="26"/>
      <c r="G133" s="26" t="s">
        <v>933</v>
      </c>
      <c r="H133" s="26"/>
      <c r="I133" s="26"/>
      <c r="J133" s="34">
        <v>4559.3599999999997</v>
      </c>
      <c r="K133" s="46"/>
      <c r="L133" s="34"/>
      <c r="M133" s="46"/>
      <c r="N133" s="34"/>
      <c r="O133" s="46"/>
      <c r="P133" s="47"/>
      <c r="Q133" s="46"/>
      <c r="R133" s="34">
        <f>J133</f>
        <v>4559.3599999999997</v>
      </c>
      <c r="S133" s="46"/>
      <c r="T133" s="34">
        <f>L133</f>
        <v>0</v>
      </c>
      <c r="U133" s="46"/>
      <c r="V133" s="34">
        <f>ROUND((R133-T133),5)</f>
        <v>4559.3599999999997</v>
      </c>
      <c r="W133" s="46"/>
      <c r="X133" s="47">
        <f>ROUND(IF(T133=0, IF(R133=0, 0, 1), R133/T133),5)</f>
        <v>1</v>
      </c>
    </row>
    <row r="134" spans="1:24" ht="15.75" thickBot="1" x14ac:dyDescent="0.3">
      <c r="A134" s="26"/>
      <c r="B134" s="26"/>
      <c r="C134" s="26"/>
      <c r="D134" s="26"/>
      <c r="E134" s="26"/>
      <c r="F134" s="26"/>
      <c r="G134" s="26" t="s">
        <v>934</v>
      </c>
      <c r="H134" s="26"/>
      <c r="I134" s="26"/>
      <c r="J134" s="35">
        <v>9.99</v>
      </c>
      <c r="K134" s="46"/>
      <c r="L134" s="35">
        <v>1666.67</v>
      </c>
      <c r="M134" s="46"/>
      <c r="N134" s="35">
        <f>ROUND((J134-L134),5)</f>
        <v>-1656.68</v>
      </c>
      <c r="O134" s="46"/>
      <c r="P134" s="48">
        <f>ROUND(IF(L134=0, IF(J134=0, 0, 1), J134/L134),5)</f>
        <v>5.9899999999999997E-3</v>
      </c>
      <c r="Q134" s="46"/>
      <c r="R134" s="35">
        <f>J134</f>
        <v>9.99</v>
      </c>
      <c r="S134" s="46"/>
      <c r="T134" s="35">
        <f>L134</f>
        <v>1666.67</v>
      </c>
      <c r="U134" s="46"/>
      <c r="V134" s="35">
        <f>ROUND((R134-T134),5)</f>
        <v>-1656.68</v>
      </c>
      <c r="W134" s="46"/>
      <c r="X134" s="48">
        <f>ROUND(IF(T134=0, IF(R134=0, 0, 1), R134/T134),5)</f>
        <v>5.9899999999999997E-3</v>
      </c>
    </row>
    <row r="135" spans="1:24" ht="15.75" thickBot="1" x14ac:dyDescent="0.3">
      <c r="A135" s="26"/>
      <c r="B135" s="26"/>
      <c r="C135" s="26"/>
      <c r="D135" s="26"/>
      <c r="E135" s="26"/>
      <c r="F135" s="26" t="s">
        <v>935</v>
      </c>
      <c r="G135" s="26"/>
      <c r="H135" s="26"/>
      <c r="I135" s="26"/>
      <c r="J135" s="36">
        <f>ROUND(SUM(J131:J134),5)</f>
        <v>6371.35</v>
      </c>
      <c r="K135" s="46"/>
      <c r="L135" s="36">
        <f>ROUND(SUM(L131:L134),5)</f>
        <v>1666.67</v>
      </c>
      <c r="M135" s="46"/>
      <c r="N135" s="36">
        <f>ROUND((J135-L135),5)</f>
        <v>4704.68</v>
      </c>
      <c r="O135" s="46"/>
      <c r="P135" s="50">
        <f>ROUND(IF(L135=0, IF(J135=0, 0, 1), J135/L135),5)</f>
        <v>3.8228</v>
      </c>
      <c r="Q135" s="46"/>
      <c r="R135" s="36">
        <f>J135</f>
        <v>6371.35</v>
      </c>
      <c r="S135" s="46"/>
      <c r="T135" s="36">
        <f>L135</f>
        <v>1666.67</v>
      </c>
      <c r="U135" s="46"/>
      <c r="V135" s="36">
        <f>ROUND((R135-T135),5)</f>
        <v>4704.68</v>
      </c>
      <c r="W135" s="46"/>
      <c r="X135" s="50">
        <f>ROUND(IF(T135=0, IF(R135=0, 0, 1), R135/T135),5)</f>
        <v>3.8228</v>
      </c>
    </row>
    <row r="136" spans="1:24" x14ac:dyDescent="0.25">
      <c r="A136" s="26"/>
      <c r="B136" s="26"/>
      <c r="C136" s="26"/>
      <c r="D136" s="26"/>
      <c r="E136" s="26" t="s">
        <v>936</v>
      </c>
      <c r="F136" s="26"/>
      <c r="G136" s="26"/>
      <c r="H136" s="26"/>
      <c r="I136" s="26"/>
      <c r="J136" s="34">
        <f>ROUND(SUM(J117:J119)+SUM(J128:J130)+J135,5)</f>
        <v>8487.16</v>
      </c>
      <c r="K136" s="46"/>
      <c r="L136" s="34">
        <f>ROUND(SUM(L117:L119)+SUM(L128:L130)+L135,5)</f>
        <v>4751.67</v>
      </c>
      <c r="M136" s="46"/>
      <c r="N136" s="34">
        <f>ROUND((J136-L136),5)</f>
        <v>3735.49</v>
      </c>
      <c r="O136" s="46"/>
      <c r="P136" s="47">
        <f>ROUND(IF(L136=0, IF(J136=0, 0, 1), J136/L136),5)</f>
        <v>1.7861400000000001</v>
      </c>
      <c r="Q136" s="46"/>
      <c r="R136" s="34">
        <f>J136</f>
        <v>8487.16</v>
      </c>
      <c r="S136" s="46"/>
      <c r="T136" s="34">
        <f>L136</f>
        <v>4751.67</v>
      </c>
      <c r="U136" s="46"/>
      <c r="V136" s="34">
        <f>ROUND((R136-T136),5)</f>
        <v>3735.49</v>
      </c>
      <c r="W136" s="46"/>
      <c r="X136" s="47">
        <f>ROUND(IF(T136=0, IF(R136=0, 0, 1), R136/T136),5)</f>
        <v>1.7861400000000001</v>
      </c>
    </row>
    <row r="137" spans="1:24" x14ac:dyDescent="0.25">
      <c r="A137" s="26"/>
      <c r="B137" s="26"/>
      <c r="C137" s="26"/>
      <c r="D137" s="26"/>
      <c r="E137" s="26" t="s">
        <v>937</v>
      </c>
      <c r="F137" s="26"/>
      <c r="G137" s="26"/>
      <c r="H137" s="26"/>
      <c r="I137" s="26"/>
      <c r="J137" s="34"/>
      <c r="K137" s="46"/>
      <c r="L137" s="34"/>
      <c r="M137" s="46"/>
      <c r="N137" s="34"/>
      <c r="O137" s="46"/>
      <c r="P137" s="47"/>
      <c r="Q137" s="46"/>
      <c r="R137" s="34"/>
      <c r="S137" s="46"/>
      <c r="T137" s="34"/>
      <c r="U137" s="46"/>
      <c r="V137" s="34"/>
      <c r="W137" s="46"/>
      <c r="X137" s="47"/>
    </row>
    <row r="138" spans="1:24" ht="15.75" thickBot="1" x14ac:dyDescent="0.3">
      <c r="A138" s="26"/>
      <c r="B138" s="26"/>
      <c r="C138" s="26"/>
      <c r="D138" s="26"/>
      <c r="E138" s="26"/>
      <c r="F138" s="26" t="s">
        <v>938</v>
      </c>
      <c r="G138" s="26"/>
      <c r="H138" s="26"/>
      <c r="I138" s="26"/>
      <c r="J138" s="38">
        <v>0</v>
      </c>
      <c r="K138" s="46"/>
      <c r="L138" s="38">
        <v>0</v>
      </c>
      <c r="M138" s="46"/>
      <c r="N138" s="38">
        <f>ROUND((J138-L138),5)</f>
        <v>0</v>
      </c>
      <c r="O138" s="46"/>
      <c r="P138" s="51">
        <f>ROUND(IF(L138=0, IF(J138=0, 0, 1), J138/L138),5)</f>
        <v>0</v>
      </c>
      <c r="Q138" s="46"/>
      <c r="R138" s="38">
        <f>J138</f>
        <v>0</v>
      </c>
      <c r="S138" s="46"/>
      <c r="T138" s="38">
        <f>L138</f>
        <v>0</v>
      </c>
      <c r="U138" s="46"/>
      <c r="V138" s="38">
        <f>ROUND((R138-T138),5)</f>
        <v>0</v>
      </c>
      <c r="W138" s="46"/>
      <c r="X138" s="51">
        <f>ROUND(IF(T138=0, IF(R138=0, 0, 1), R138/T138),5)</f>
        <v>0</v>
      </c>
    </row>
    <row r="139" spans="1:24" x14ac:dyDescent="0.25">
      <c r="A139" s="26"/>
      <c r="B139" s="26"/>
      <c r="C139" s="26"/>
      <c r="D139" s="26"/>
      <c r="E139" s="26" t="s">
        <v>939</v>
      </c>
      <c r="F139" s="26"/>
      <c r="G139" s="26"/>
      <c r="H139" s="26"/>
      <c r="I139" s="26"/>
      <c r="J139" s="34">
        <f>ROUND(SUM(J137:J138),5)</f>
        <v>0</v>
      </c>
      <c r="K139" s="46"/>
      <c r="L139" s="34">
        <f>ROUND(SUM(L137:L138),5)</f>
        <v>0</v>
      </c>
      <c r="M139" s="46"/>
      <c r="N139" s="34">
        <f>ROUND((J139-L139),5)</f>
        <v>0</v>
      </c>
      <c r="O139" s="46"/>
      <c r="P139" s="47">
        <f>ROUND(IF(L139=0, IF(J139=0, 0, 1), J139/L139),5)</f>
        <v>0</v>
      </c>
      <c r="Q139" s="46"/>
      <c r="R139" s="34">
        <f>J139</f>
        <v>0</v>
      </c>
      <c r="S139" s="46"/>
      <c r="T139" s="34">
        <f>L139</f>
        <v>0</v>
      </c>
      <c r="U139" s="46"/>
      <c r="V139" s="34">
        <f>ROUND((R139-T139),5)</f>
        <v>0</v>
      </c>
      <c r="W139" s="46"/>
      <c r="X139" s="47">
        <f>ROUND(IF(T139=0, IF(R139=0, 0, 1), R139/T139),5)</f>
        <v>0</v>
      </c>
    </row>
    <row r="140" spans="1:24" x14ac:dyDescent="0.25">
      <c r="A140" s="26"/>
      <c r="B140" s="26"/>
      <c r="C140" s="26"/>
      <c r="D140" s="26"/>
      <c r="E140" s="26" t="s">
        <v>940</v>
      </c>
      <c r="F140" s="26"/>
      <c r="G140" s="26"/>
      <c r="H140" s="26"/>
      <c r="I140" s="26"/>
      <c r="J140" s="34"/>
      <c r="K140" s="46"/>
      <c r="L140" s="34"/>
      <c r="M140" s="46"/>
      <c r="N140" s="34"/>
      <c r="O140" s="46"/>
      <c r="P140" s="47"/>
      <c r="Q140" s="46"/>
      <c r="R140" s="34"/>
      <c r="S140" s="46"/>
      <c r="T140" s="34"/>
      <c r="U140" s="46"/>
      <c r="V140" s="34"/>
      <c r="W140" s="46"/>
      <c r="X140" s="47"/>
    </row>
    <row r="141" spans="1:24" x14ac:dyDescent="0.25">
      <c r="A141" s="26"/>
      <c r="B141" s="26"/>
      <c r="C141" s="26"/>
      <c r="D141" s="26"/>
      <c r="E141" s="26"/>
      <c r="F141" s="26" t="s">
        <v>941</v>
      </c>
      <c r="G141" s="26"/>
      <c r="H141" s="26"/>
      <c r="I141" s="26"/>
      <c r="J141" s="34">
        <v>650</v>
      </c>
      <c r="K141" s="46"/>
      <c r="L141" s="34">
        <v>0</v>
      </c>
      <c r="M141" s="46"/>
      <c r="N141" s="34">
        <f>ROUND((J141-L141),5)</f>
        <v>650</v>
      </c>
      <c r="O141" s="46"/>
      <c r="P141" s="47">
        <f>ROUND(IF(L141=0, IF(J141=0, 0, 1), J141/L141),5)</f>
        <v>1</v>
      </c>
      <c r="Q141" s="46"/>
      <c r="R141" s="34">
        <f>J141</f>
        <v>650</v>
      </c>
      <c r="S141" s="46"/>
      <c r="T141" s="34">
        <f>L141</f>
        <v>0</v>
      </c>
      <c r="U141" s="46"/>
      <c r="V141" s="34">
        <f>ROUND((R141-T141),5)</f>
        <v>650</v>
      </c>
      <c r="W141" s="46"/>
      <c r="X141" s="47">
        <f>ROUND(IF(T141=0, IF(R141=0, 0, 1), R141/T141),5)</f>
        <v>1</v>
      </c>
    </row>
    <row r="142" spans="1:24" x14ac:dyDescent="0.25">
      <c r="A142" s="26"/>
      <c r="B142" s="26"/>
      <c r="C142" s="26"/>
      <c r="D142" s="26"/>
      <c r="E142" s="26"/>
      <c r="F142" s="26" t="s">
        <v>942</v>
      </c>
      <c r="G142" s="26"/>
      <c r="H142" s="26"/>
      <c r="I142" s="26"/>
      <c r="J142" s="34">
        <v>0</v>
      </c>
      <c r="K142" s="46"/>
      <c r="L142" s="34">
        <v>90</v>
      </c>
      <c r="M142" s="46"/>
      <c r="N142" s="34">
        <f>ROUND((J142-L142),5)</f>
        <v>-90</v>
      </c>
      <c r="O142" s="46"/>
      <c r="P142" s="47">
        <f>ROUND(IF(L142=0, IF(J142=0, 0, 1), J142/L142),5)</f>
        <v>0</v>
      </c>
      <c r="Q142" s="46"/>
      <c r="R142" s="34">
        <f>J142</f>
        <v>0</v>
      </c>
      <c r="S142" s="46"/>
      <c r="T142" s="34">
        <f>L142</f>
        <v>90</v>
      </c>
      <c r="U142" s="46"/>
      <c r="V142" s="34">
        <f>ROUND((R142-T142),5)</f>
        <v>-90</v>
      </c>
      <c r="W142" s="46"/>
      <c r="X142" s="47">
        <f>ROUND(IF(T142=0, IF(R142=0, 0, 1), R142/T142),5)</f>
        <v>0</v>
      </c>
    </row>
    <row r="143" spans="1:24" x14ac:dyDescent="0.25">
      <c r="A143" s="26"/>
      <c r="B143" s="26"/>
      <c r="C143" s="26"/>
      <c r="D143" s="26"/>
      <c r="E143" s="26"/>
      <c r="F143" s="26" t="s">
        <v>943</v>
      </c>
      <c r="G143" s="26"/>
      <c r="H143" s="26"/>
      <c r="I143" s="26"/>
      <c r="J143" s="34"/>
      <c r="K143" s="46"/>
      <c r="L143" s="34"/>
      <c r="M143" s="46"/>
      <c r="N143" s="34"/>
      <c r="O143" s="46"/>
      <c r="P143" s="47"/>
      <c r="Q143" s="46"/>
      <c r="R143" s="34"/>
      <c r="S143" s="46"/>
      <c r="T143" s="34"/>
      <c r="U143" s="46"/>
      <c r="V143" s="34"/>
      <c r="W143" s="46"/>
      <c r="X143" s="47"/>
    </row>
    <row r="144" spans="1:24" x14ac:dyDescent="0.25">
      <c r="A144" s="26"/>
      <c r="B144" s="26"/>
      <c r="C144" s="26"/>
      <c r="D144" s="26"/>
      <c r="E144" s="26"/>
      <c r="F144" s="26"/>
      <c r="G144" s="26" t="s">
        <v>944</v>
      </c>
      <c r="H144" s="26"/>
      <c r="I144" s="26"/>
      <c r="J144" s="34">
        <v>0</v>
      </c>
      <c r="K144" s="46"/>
      <c r="L144" s="34">
        <v>500</v>
      </c>
      <c r="M144" s="46"/>
      <c r="N144" s="34">
        <f>ROUND((J144-L144),5)</f>
        <v>-500</v>
      </c>
      <c r="O144" s="46"/>
      <c r="P144" s="47">
        <f>ROUND(IF(L144=0, IF(J144=0, 0, 1), J144/L144),5)</f>
        <v>0</v>
      </c>
      <c r="Q144" s="46"/>
      <c r="R144" s="34">
        <f t="shared" ref="R144:R149" si="58">J144</f>
        <v>0</v>
      </c>
      <c r="S144" s="46"/>
      <c r="T144" s="34">
        <f t="shared" ref="T144:T149" si="59">L144</f>
        <v>500</v>
      </c>
      <c r="U144" s="46"/>
      <c r="V144" s="34">
        <f t="shared" ref="V144:V149" si="60">ROUND((R144-T144),5)</f>
        <v>-500</v>
      </c>
      <c r="W144" s="46"/>
      <c r="X144" s="47">
        <f t="shared" ref="X144:X149" si="61">ROUND(IF(T144=0, IF(R144=0, 0, 1), R144/T144),5)</f>
        <v>0</v>
      </c>
    </row>
    <row r="145" spans="1:24" ht="15.75" thickBot="1" x14ac:dyDescent="0.3">
      <c r="A145" s="26"/>
      <c r="B145" s="26"/>
      <c r="C145" s="26"/>
      <c r="D145" s="26"/>
      <c r="E145" s="26"/>
      <c r="F145" s="26"/>
      <c r="G145" s="26" t="s">
        <v>945</v>
      </c>
      <c r="H145" s="26"/>
      <c r="I145" s="26"/>
      <c r="J145" s="38">
        <v>254.22</v>
      </c>
      <c r="K145" s="46"/>
      <c r="L145" s="38">
        <v>330</v>
      </c>
      <c r="M145" s="46"/>
      <c r="N145" s="38">
        <f>ROUND((J145-L145),5)</f>
        <v>-75.78</v>
      </c>
      <c r="O145" s="46"/>
      <c r="P145" s="51">
        <f>ROUND(IF(L145=0, IF(J145=0, 0, 1), J145/L145),5)</f>
        <v>0.77036000000000004</v>
      </c>
      <c r="Q145" s="46"/>
      <c r="R145" s="38">
        <f t="shared" si="58"/>
        <v>254.22</v>
      </c>
      <c r="S145" s="46"/>
      <c r="T145" s="38">
        <f t="shared" si="59"/>
        <v>330</v>
      </c>
      <c r="U145" s="46"/>
      <c r="V145" s="38">
        <f t="shared" si="60"/>
        <v>-75.78</v>
      </c>
      <c r="W145" s="46"/>
      <c r="X145" s="51">
        <f t="shared" si="61"/>
        <v>0.77036000000000004</v>
      </c>
    </row>
    <row r="146" spans="1:24" x14ac:dyDescent="0.25">
      <c r="A146" s="26"/>
      <c r="B146" s="26"/>
      <c r="C146" s="26"/>
      <c r="D146" s="26"/>
      <c r="E146" s="26"/>
      <c r="F146" s="26" t="s">
        <v>946</v>
      </c>
      <c r="G146" s="26"/>
      <c r="H146" s="26"/>
      <c r="I146" s="26"/>
      <c r="J146" s="34">
        <f>ROUND(SUM(J143:J145),5)</f>
        <v>254.22</v>
      </c>
      <c r="K146" s="46"/>
      <c r="L146" s="34">
        <f>ROUND(SUM(L143:L145),5)</f>
        <v>830</v>
      </c>
      <c r="M146" s="46"/>
      <c r="N146" s="34">
        <f>ROUND((J146-L146),5)</f>
        <v>-575.78</v>
      </c>
      <c r="O146" s="46"/>
      <c r="P146" s="47">
        <f>ROUND(IF(L146=0, IF(J146=0, 0, 1), J146/L146),5)</f>
        <v>0.30629000000000001</v>
      </c>
      <c r="Q146" s="46"/>
      <c r="R146" s="34">
        <f t="shared" si="58"/>
        <v>254.22</v>
      </c>
      <c r="S146" s="46"/>
      <c r="T146" s="34">
        <f t="shared" si="59"/>
        <v>830</v>
      </c>
      <c r="U146" s="46"/>
      <c r="V146" s="34">
        <f t="shared" si="60"/>
        <v>-575.78</v>
      </c>
      <c r="W146" s="46"/>
      <c r="X146" s="47">
        <f t="shared" si="61"/>
        <v>0.30629000000000001</v>
      </c>
    </row>
    <row r="147" spans="1:24" x14ac:dyDescent="0.25">
      <c r="A147" s="26"/>
      <c r="B147" s="26"/>
      <c r="C147" s="26"/>
      <c r="D147" s="26"/>
      <c r="E147" s="26"/>
      <c r="F147" s="26" t="s">
        <v>947</v>
      </c>
      <c r="G147" s="26"/>
      <c r="H147" s="26"/>
      <c r="I147" s="26"/>
      <c r="J147" s="34">
        <v>0</v>
      </c>
      <c r="K147" s="46"/>
      <c r="L147" s="34">
        <v>0</v>
      </c>
      <c r="M147" s="46"/>
      <c r="N147" s="34">
        <f>ROUND((J147-L147),5)</f>
        <v>0</v>
      </c>
      <c r="O147" s="46"/>
      <c r="P147" s="47">
        <f>ROUND(IF(L147=0, IF(J147=0, 0, 1), J147/L147),5)</f>
        <v>0</v>
      </c>
      <c r="Q147" s="46"/>
      <c r="R147" s="34">
        <f t="shared" si="58"/>
        <v>0</v>
      </c>
      <c r="S147" s="46"/>
      <c r="T147" s="34">
        <f t="shared" si="59"/>
        <v>0</v>
      </c>
      <c r="U147" s="46"/>
      <c r="V147" s="34">
        <f t="shared" si="60"/>
        <v>0</v>
      </c>
      <c r="W147" s="46"/>
      <c r="X147" s="47">
        <f t="shared" si="61"/>
        <v>0</v>
      </c>
    </row>
    <row r="148" spans="1:24" x14ac:dyDescent="0.25">
      <c r="A148" s="26"/>
      <c r="B148" s="26"/>
      <c r="C148" s="26"/>
      <c r="D148" s="26"/>
      <c r="E148" s="26"/>
      <c r="F148" s="26" t="s">
        <v>948</v>
      </c>
      <c r="G148" s="26"/>
      <c r="H148" s="26"/>
      <c r="I148" s="26"/>
      <c r="J148" s="34">
        <v>0</v>
      </c>
      <c r="K148" s="46"/>
      <c r="L148" s="34">
        <v>0</v>
      </c>
      <c r="M148" s="46"/>
      <c r="N148" s="34">
        <f>ROUND((J148-L148),5)</f>
        <v>0</v>
      </c>
      <c r="O148" s="46"/>
      <c r="P148" s="47">
        <f>ROUND(IF(L148=0, IF(J148=0, 0, 1), J148/L148),5)</f>
        <v>0</v>
      </c>
      <c r="Q148" s="46"/>
      <c r="R148" s="34">
        <f t="shared" si="58"/>
        <v>0</v>
      </c>
      <c r="S148" s="46"/>
      <c r="T148" s="34">
        <f t="shared" si="59"/>
        <v>0</v>
      </c>
      <c r="U148" s="46"/>
      <c r="V148" s="34">
        <f t="shared" si="60"/>
        <v>0</v>
      </c>
      <c r="W148" s="46"/>
      <c r="X148" s="47">
        <f t="shared" si="61"/>
        <v>0</v>
      </c>
    </row>
    <row r="149" spans="1:24" x14ac:dyDescent="0.25">
      <c r="A149" s="26"/>
      <c r="B149" s="26"/>
      <c r="C149" s="26"/>
      <c r="D149" s="26"/>
      <c r="E149" s="26"/>
      <c r="F149" s="26" t="s">
        <v>949</v>
      </c>
      <c r="G149" s="26"/>
      <c r="H149" s="26"/>
      <c r="I149" s="26"/>
      <c r="J149" s="34">
        <v>95</v>
      </c>
      <c r="K149" s="46"/>
      <c r="L149" s="34"/>
      <c r="M149" s="46"/>
      <c r="N149" s="34"/>
      <c r="O149" s="46"/>
      <c r="P149" s="47"/>
      <c r="Q149" s="46"/>
      <c r="R149" s="34">
        <f t="shared" si="58"/>
        <v>95</v>
      </c>
      <c r="S149" s="46"/>
      <c r="T149" s="34">
        <f t="shared" si="59"/>
        <v>0</v>
      </c>
      <c r="U149" s="46"/>
      <c r="V149" s="34">
        <f t="shared" si="60"/>
        <v>95</v>
      </c>
      <c r="W149" s="46"/>
      <c r="X149" s="47">
        <f t="shared" si="61"/>
        <v>1</v>
      </c>
    </row>
    <row r="150" spans="1:24" x14ac:dyDescent="0.25">
      <c r="A150" s="26"/>
      <c r="B150" s="26"/>
      <c r="C150" s="26"/>
      <c r="D150" s="26"/>
      <c r="E150" s="26"/>
      <c r="F150" s="26" t="s">
        <v>950</v>
      </c>
      <c r="G150" s="26"/>
      <c r="H150" s="26"/>
      <c r="I150" s="26"/>
      <c r="J150" s="34"/>
      <c r="K150" s="46"/>
      <c r="L150" s="34"/>
      <c r="M150" s="46"/>
      <c r="N150" s="34"/>
      <c r="O150" s="46"/>
      <c r="P150" s="47"/>
      <c r="Q150" s="46"/>
      <c r="R150" s="34"/>
      <c r="S150" s="46"/>
      <c r="T150" s="34"/>
      <c r="U150" s="46"/>
      <c r="V150" s="34"/>
      <c r="W150" s="46"/>
      <c r="X150" s="47"/>
    </row>
    <row r="151" spans="1:24" ht="15.75" thickBot="1" x14ac:dyDescent="0.3">
      <c r="A151" s="26"/>
      <c r="B151" s="26"/>
      <c r="C151" s="26"/>
      <c r="D151" s="26"/>
      <c r="E151" s="26"/>
      <c r="F151" s="26"/>
      <c r="G151" s="26" t="s">
        <v>951</v>
      </c>
      <c r="H151" s="26"/>
      <c r="I151" s="26"/>
      <c r="J151" s="35">
        <v>0</v>
      </c>
      <c r="K151" s="46"/>
      <c r="L151" s="35">
        <v>165</v>
      </c>
      <c r="M151" s="46"/>
      <c r="N151" s="35">
        <f>ROUND((J151-L151),5)</f>
        <v>-165</v>
      </c>
      <c r="O151" s="46"/>
      <c r="P151" s="48">
        <f>ROUND(IF(L151=0, IF(J151=0, 0, 1), J151/L151),5)</f>
        <v>0</v>
      </c>
      <c r="Q151" s="46"/>
      <c r="R151" s="35">
        <f>J151</f>
        <v>0</v>
      </c>
      <c r="S151" s="46"/>
      <c r="T151" s="35">
        <f>L151</f>
        <v>165</v>
      </c>
      <c r="U151" s="46"/>
      <c r="V151" s="35">
        <f>ROUND((R151-T151),5)</f>
        <v>-165</v>
      </c>
      <c r="W151" s="46"/>
      <c r="X151" s="48">
        <f>ROUND(IF(T151=0, IF(R151=0, 0, 1), R151/T151),5)</f>
        <v>0</v>
      </c>
    </row>
    <row r="152" spans="1:24" ht="15.75" thickBot="1" x14ac:dyDescent="0.3">
      <c r="A152" s="26"/>
      <c r="B152" s="26"/>
      <c r="C152" s="26"/>
      <c r="D152" s="26"/>
      <c r="E152" s="26"/>
      <c r="F152" s="26" t="s">
        <v>952</v>
      </c>
      <c r="G152" s="26"/>
      <c r="H152" s="26"/>
      <c r="I152" s="26"/>
      <c r="J152" s="36">
        <f>ROUND(SUM(J150:J151),5)</f>
        <v>0</v>
      </c>
      <c r="K152" s="46"/>
      <c r="L152" s="36">
        <f>ROUND(SUM(L150:L151),5)</f>
        <v>165</v>
      </c>
      <c r="M152" s="46"/>
      <c r="N152" s="36">
        <f>ROUND((J152-L152),5)</f>
        <v>-165</v>
      </c>
      <c r="O152" s="46"/>
      <c r="P152" s="50">
        <f>ROUND(IF(L152=0, IF(J152=0, 0, 1), J152/L152),5)</f>
        <v>0</v>
      </c>
      <c r="Q152" s="46"/>
      <c r="R152" s="36">
        <f>J152</f>
        <v>0</v>
      </c>
      <c r="S152" s="46"/>
      <c r="T152" s="36">
        <f>L152</f>
        <v>165</v>
      </c>
      <c r="U152" s="46"/>
      <c r="V152" s="36">
        <f>ROUND((R152-T152),5)</f>
        <v>-165</v>
      </c>
      <c r="W152" s="46"/>
      <c r="X152" s="50">
        <f>ROUND(IF(T152=0, IF(R152=0, 0, 1), R152/T152),5)</f>
        <v>0</v>
      </c>
    </row>
    <row r="153" spans="1:24" x14ac:dyDescent="0.25">
      <c r="A153" s="26"/>
      <c r="B153" s="26"/>
      <c r="C153" s="26"/>
      <c r="D153" s="26"/>
      <c r="E153" s="26" t="s">
        <v>953</v>
      </c>
      <c r="F153" s="26"/>
      <c r="G153" s="26"/>
      <c r="H153" s="26"/>
      <c r="I153" s="26"/>
      <c r="J153" s="34">
        <f>ROUND(SUM(J140:J142)+SUM(J146:J149)+J152,5)</f>
        <v>999.22</v>
      </c>
      <c r="K153" s="46"/>
      <c r="L153" s="34">
        <f>ROUND(SUM(L140:L142)+SUM(L146:L149)+L152,5)</f>
        <v>1085</v>
      </c>
      <c r="M153" s="46"/>
      <c r="N153" s="34">
        <f>ROUND((J153-L153),5)</f>
        <v>-85.78</v>
      </c>
      <c r="O153" s="46"/>
      <c r="P153" s="47">
        <f>ROUND(IF(L153=0, IF(J153=0, 0, 1), J153/L153),5)</f>
        <v>0.92093999999999998</v>
      </c>
      <c r="Q153" s="46"/>
      <c r="R153" s="34">
        <f>J153</f>
        <v>999.22</v>
      </c>
      <c r="S153" s="46"/>
      <c r="T153" s="34">
        <f>L153</f>
        <v>1085</v>
      </c>
      <c r="U153" s="46"/>
      <c r="V153" s="34">
        <f>ROUND((R153-T153),5)</f>
        <v>-85.78</v>
      </c>
      <c r="W153" s="46"/>
      <c r="X153" s="47">
        <f>ROUND(IF(T153=0, IF(R153=0, 0, 1), R153/T153),5)</f>
        <v>0.92093999999999998</v>
      </c>
    </row>
    <row r="154" spans="1:24" x14ac:dyDescent="0.25">
      <c r="A154" s="26"/>
      <c r="B154" s="26"/>
      <c r="C154" s="26"/>
      <c r="D154" s="26"/>
      <c r="E154" s="26" t="s">
        <v>954</v>
      </c>
      <c r="F154" s="26"/>
      <c r="G154" s="26"/>
      <c r="H154" s="26"/>
      <c r="I154" s="26"/>
      <c r="J154" s="34"/>
      <c r="K154" s="46"/>
      <c r="L154" s="34"/>
      <c r="M154" s="46"/>
      <c r="N154" s="34"/>
      <c r="O154" s="46"/>
      <c r="P154" s="47"/>
      <c r="Q154" s="46"/>
      <c r="R154" s="34"/>
      <c r="S154" s="46"/>
      <c r="T154" s="34"/>
      <c r="U154" s="46"/>
      <c r="V154" s="34"/>
      <c r="W154" s="46"/>
      <c r="X154" s="47"/>
    </row>
    <row r="155" spans="1:24" x14ac:dyDescent="0.25">
      <c r="A155" s="26"/>
      <c r="B155" s="26"/>
      <c r="C155" s="26"/>
      <c r="D155" s="26"/>
      <c r="E155" s="26"/>
      <c r="F155" s="26" t="s">
        <v>955</v>
      </c>
      <c r="G155" s="26"/>
      <c r="H155" s="26"/>
      <c r="I155" s="26"/>
      <c r="J155" s="34"/>
      <c r="K155" s="46"/>
      <c r="L155" s="34"/>
      <c r="M155" s="46"/>
      <c r="N155" s="34"/>
      <c r="O155" s="46"/>
      <c r="P155" s="47"/>
      <c r="Q155" s="46"/>
      <c r="R155" s="34"/>
      <c r="S155" s="46"/>
      <c r="T155" s="34"/>
      <c r="U155" s="46"/>
      <c r="V155" s="34"/>
      <c r="W155" s="46"/>
      <c r="X155" s="47"/>
    </row>
    <row r="156" spans="1:24" x14ac:dyDescent="0.25">
      <c r="A156" s="26"/>
      <c r="B156" s="26"/>
      <c r="C156" s="26"/>
      <c r="D156" s="26"/>
      <c r="E156" s="26"/>
      <c r="F156" s="26"/>
      <c r="G156" s="26" t="s">
        <v>956</v>
      </c>
      <c r="H156" s="26"/>
      <c r="I156" s="26"/>
      <c r="J156" s="34">
        <v>0</v>
      </c>
      <c r="K156" s="46"/>
      <c r="L156" s="34">
        <v>0</v>
      </c>
      <c r="M156" s="46"/>
      <c r="N156" s="34">
        <f>ROUND((J156-L156),5)</f>
        <v>0</v>
      </c>
      <c r="O156" s="46"/>
      <c r="P156" s="47">
        <f>ROUND(IF(L156=0, IF(J156=0, 0, 1), J156/L156),5)</f>
        <v>0</v>
      </c>
      <c r="Q156" s="46"/>
      <c r="R156" s="34">
        <f t="shared" ref="R156:R163" si="62">J156</f>
        <v>0</v>
      </c>
      <c r="S156" s="46"/>
      <c r="T156" s="34">
        <f t="shared" ref="T156:T163" si="63">L156</f>
        <v>0</v>
      </c>
      <c r="U156" s="46"/>
      <c r="V156" s="34">
        <f t="shared" ref="V156:V163" si="64">ROUND((R156-T156),5)</f>
        <v>0</v>
      </c>
      <c r="W156" s="46"/>
      <c r="X156" s="47">
        <f t="shared" ref="X156:X163" si="65">ROUND(IF(T156=0, IF(R156=0, 0, 1), R156/T156),5)</f>
        <v>0</v>
      </c>
    </row>
    <row r="157" spans="1:24" ht="15.75" thickBot="1" x14ac:dyDescent="0.3">
      <c r="A157" s="26"/>
      <c r="B157" s="26"/>
      <c r="C157" s="26"/>
      <c r="D157" s="26"/>
      <c r="E157" s="26"/>
      <c r="F157" s="26"/>
      <c r="G157" s="26" t="s">
        <v>957</v>
      </c>
      <c r="H157" s="26"/>
      <c r="I157" s="26"/>
      <c r="J157" s="38">
        <v>2206.25</v>
      </c>
      <c r="K157" s="46"/>
      <c r="L157" s="38">
        <v>2500</v>
      </c>
      <c r="M157" s="46"/>
      <c r="N157" s="38">
        <f>ROUND((J157-L157),5)</f>
        <v>-293.75</v>
      </c>
      <c r="O157" s="46"/>
      <c r="P157" s="51">
        <f>ROUND(IF(L157=0, IF(J157=0, 0, 1), J157/L157),5)</f>
        <v>0.88249999999999995</v>
      </c>
      <c r="Q157" s="46"/>
      <c r="R157" s="38">
        <f t="shared" si="62"/>
        <v>2206.25</v>
      </c>
      <c r="S157" s="46"/>
      <c r="T157" s="38">
        <f t="shared" si="63"/>
        <v>2500</v>
      </c>
      <c r="U157" s="46"/>
      <c r="V157" s="38">
        <f t="shared" si="64"/>
        <v>-293.75</v>
      </c>
      <c r="W157" s="46"/>
      <c r="X157" s="51">
        <f t="shared" si="65"/>
        <v>0.88249999999999995</v>
      </c>
    </row>
    <row r="158" spans="1:24" x14ac:dyDescent="0.25">
      <c r="A158" s="26"/>
      <c r="B158" s="26"/>
      <c r="C158" s="26"/>
      <c r="D158" s="26"/>
      <c r="E158" s="26"/>
      <c r="F158" s="26" t="s">
        <v>958</v>
      </c>
      <c r="G158" s="26"/>
      <c r="H158" s="26"/>
      <c r="I158" s="26"/>
      <c r="J158" s="34">
        <f>ROUND(SUM(J155:J157),5)</f>
        <v>2206.25</v>
      </c>
      <c r="K158" s="46"/>
      <c r="L158" s="34">
        <f>ROUND(SUM(L155:L157),5)</f>
        <v>2500</v>
      </c>
      <c r="M158" s="46"/>
      <c r="N158" s="34">
        <f>ROUND((J158-L158),5)</f>
        <v>-293.75</v>
      </c>
      <c r="O158" s="46"/>
      <c r="P158" s="47">
        <f>ROUND(IF(L158=0, IF(J158=0, 0, 1), J158/L158),5)</f>
        <v>0.88249999999999995</v>
      </c>
      <c r="Q158" s="46"/>
      <c r="R158" s="34">
        <f t="shared" si="62"/>
        <v>2206.25</v>
      </c>
      <c r="S158" s="46"/>
      <c r="T158" s="34">
        <f t="shared" si="63"/>
        <v>2500</v>
      </c>
      <c r="U158" s="46"/>
      <c r="V158" s="34">
        <f t="shared" si="64"/>
        <v>-293.75</v>
      </c>
      <c r="W158" s="46"/>
      <c r="X158" s="47">
        <f t="shared" si="65"/>
        <v>0.88249999999999995</v>
      </c>
    </row>
    <row r="159" spans="1:24" ht="15.75" thickBot="1" x14ac:dyDescent="0.3">
      <c r="A159" s="26"/>
      <c r="B159" s="26"/>
      <c r="C159" s="26"/>
      <c r="D159" s="26"/>
      <c r="E159" s="26"/>
      <c r="F159" s="26" t="s">
        <v>959</v>
      </c>
      <c r="G159" s="26"/>
      <c r="H159" s="26"/>
      <c r="I159" s="26"/>
      <c r="J159" s="38">
        <v>0</v>
      </c>
      <c r="K159" s="46"/>
      <c r="L159" s="38">
        <v>375</v>
      </c>
      <c r="M159" s="46"/>
      <c r="N159" s="38">
        <f>ROUND((J159-L159),5)</f>
        <v>-375</v>
      </c>
      <c r="O159" s="46"/>
      <c r="P159" s="51">
        <f>ROUND(IF(L159=0, IF(J159=0, 0, 1), J159/L159),5)</f>
        <v>0</v>
      </c>
      <c r="Q159" s="46"/>
      <c r="R159" s="38">
        <f t="shared" si="62"/>
        <v>0</v>
      </c>
      <c r="S159" s="46"/>
      <c r="T159" s="38">
        <f t="shared" si="63"/>
        <v>375</v>
      </c>
      <c r="U159" s="46"/>
      <c r="V159" s="38">
        <f t="shared" si="64"/>
        <v>-375</v>
      </c>
      <c r="W159" s="46"/>
      <c r="X159" s="51">
        <f t="shared" si="65"/>
        <v>0</v>
      </c>
    </row>
    <row r="160" spans="1:24" x14ac:dyDescent="0.25">
      <c r="A160" s="26"/>
      <c r="B160" s="26"/>
      <c r="C160" s="26"/>
      <c r="D160" s="26"/>
      <c r="E160" s="26" t="s">
        <v>960</v>
      </c>
      <c r="F160" s="26"/>
      <c r="G160" s="26"/>
      <c r="H160" s="26"/>
      <c r="I160" s="26"/>
      <c r="J160" s="34">
        <f>ROUND(J154+SUM(J158:J159),5)</f>
        <v>2206.25</v>
      </c>
      <c r="K160" s="46"/>
      <c r="L160" s="34">
        <f>ROUND(L154+SUM(L158:L159),5)</f>
        <v>2875</v>
      </c>
      <c r="M160" s="46"/>
      <c r="N160" s="34">
        <f>ROUND((J160-L160),5)</f>
        <v>-668.75</v>
      </c>
      <c r="O160" s="46"/>
      <c r="P160" s="47">
        <f>ROUND(IF(L160=0, IF(J160=0, 0, 1), J160/L160),5)</f>
        <v>0.76739000000000002</v>
      </c>
      <c r="Q160" s="46"/>
      <c r="R160" s="34">
        <f t="shared" si="62"/>
        <v>2206.25</v>
      </c>
      <c r="S160" s="46"/>
      <c r="T160" s="34">
        <f t="shared" si="63"/>
        <v>2875</v>
      </c>
      <c r="U160" s="46"/>
      <c r="V160" s="34">
        <f t="shared" si="64"/>
        <v>-668.75</v>
      </c>
      <c r="W160" s="46"/>
      <c r="X160" s="47">
        <f t="shared" si="65"/>
        <v>0.76739000000000002</v>
      </c>
    </row>
    <row r="161" spans="1:24" ht="15.75" thickBot="1" x14ac:dyDescent="0.3">
      <c r="A161" s="26"/>
      <c r="B161" s="26"/>
      <c r="C161" s="26"/>
      <c r="D161" s="26"/>
      <c r="E161" s="26" t="s">
        <v>961</v>
      </c>
      <c r="F161" s="26"/>
      <c r="G161" s="26"/>
      <c r="H161" s="26"/>
      <c r="I161" s="26"/>
      <c r="J161" s="35">
        <v>480.05</v>
      </c>
      <c r="K161" s="46"/>
      <c r="L161" s="35"/>
      <c r="M161" s="46"/>
      <c r="N161" s="35"/>
      <c r="O161" s="46"/>
      <c r="P161" s="48"/>
      <c r="Q161" s="46"/>
      <c r="R161" s="35">
        <f t="shared" si="62"/>
        <v>480.05</v>
      </c>
      <c r="S161" s="46"/>
      <c r="T161" s="35">
        <f t="shared" si="63"/>
        <v>0</v>
      </c>
      <c r="U161" s="46"/>
      <c r="V161" s="35">
        <f t="shared" si="64"/>
        <v>480.05</v>
      </c>
      <c r="W161" s="46"/>
      <c r="X161" s="48">
        <f t="shared" si="65"/>
        <v>1</v>
      </c>
    </row>
    <row r="162" spans="1:24" ht="15.75" thickBot="1" x14ac:dyDescent="0.3">
      <c r="A162" s="26"/>
      <c r="B162" s="26"/>
      <c r="C162" s="26"/>
      <c r="D162" s="26" t="s">
        <v>962</v>
      </c>
      <c r="E162" s="26"/>
      <c r="F162" s="26"/>
      <c r="G162" s="26"/>
      <c r="H162" s="26"/>
      <c r="I162" s="26"/>
      <c r="J162" s="36">
        <f>ROUND(J18+J103+J108+J116+J136+J139+J153+SUM(J160:J161),5)</f>
        <v>68822.62</v>
      </c>
      <c r="K162" s="46"/>
      <c r="L162" s="36">
        <f>ROUND(L18+L103+L108+L116+L136+L139+L153+SUM(L160:L161),5)</f>
        <v>75138.820000000007</v>
      </c>
      <c r="M162" s="46"/>
      <c r="N162" s="36">
        <f>ROUND((J162-L162),5)</f>
        <v>-6316.2</v>
      </c>
      <c r="O162" s="46"/>
      <c r="P162" s="50">
        <f>ROUND(IF(L162=0, IF(J162=0, 0, 1), J162/L162),5)</f>
        <v>0.91593999999999998</v>
      </c>
      <c r="Q162" s="46"/>
      <c r="R162" s="36">
        <f t="shared" si="62"/>
        <v>68822.62</v>
      </c>
      <c r="S162" s="46"/>
      <c r="T162" s="36">
        <f t="shared" si="63"/>
        <v>75138.820000000007</v>
      </c>
      <c r="U162" s="46"/>
      <c r="V162" s="36">
        <f t="shared" si="64"/>
        <v>-6316.2</v>
      </c>
      <c r="W162" s="46"/>
      <c r="X162" s="50">
        <f t="shared" si="65"/>
        <v>0.91593999999999998</v>
      </c>
    </row>
    <row r="163" spans="1:24" x14ac:dyDescent="0.25">
      <c r="A163" s="26"/>
      <c r="B163" s="26" t="s">
        <v>963</v>
      </c>
      <c r="C163" s="26"/>
      <c r="D163" s="26"/>
      <c r="E163" s="26"/>
      <c r="F163" s="26"/>
      <c r="G163" s="26"/>
      <c r="H163" s="26"/>
      <c r="I163" s="26"/>
      <c r="J163" s="34">
        <f>ROUND(J3+J17-J162,5)</f>
        <v>-61652.43</v>
      </c>
      <c r="K163" s="46"/>
      <c r="L163" s="34">
        <f>ROUND(L3+L17-L162,5)</f>
        <v>-61381.82</v>
      </c>
      <c r="M163" s="46"/>
      <c r="N163" s="34">
        <f>ROUND((J163-L163),5)</f>
        <v>-270.61</v>
      </c>
      <c r="O163" s="46"/>
      <c r="P163" s="47">
        <f>ROUND(IF(L163=0, IF(J163=0, 0, 1), J163/L163),5)</f>
        <v>1.00441</v>
      </c>
      <c r="Q163" s="46"/>
      <c r="R163" s="34">
        <f t="shared" si="62"/>
        <v>-61652.43</v>
      </c>
      <c r="S163" s="46"/>
      <c r="T163" s="34">
        <f t="shared" si="63"/>
        <v>-61381.82</v>
      </c>
      <c r="U163" s="46"/>
      <c r="V163" s="34">
        <f t="shared" si="64"/>
        <v>-270.61</v>
      </c>
      <c r="W163" s="46"/>
      <c r="X163" s="47">
        <f t="shared" si="65"/>
        <v>1.00441</v>
      </c>
    </row>
    <row r="164" spans="1:24" x14ac:dyDescent="0.25">
      <c r="A164" s="26"/>
      <c r="B164" s="26" t="s">
        <v>964</v>
      </c>
      <c r="C164" s="26"/>
      <c r="D164" s="26"/>
      <c r="E164" s="26"/>
      <c r="F164" s="26"/>
      <c r="G164" s="26"/>
      <c r="H164" s="26"/>
      <c r="I164" s="26"/>
      <c r="J164" s="34"/>
      <c r="K164" s="46"/>
      <c r="L164" s="34"/>
      <c r="M164" s="46"/>
      <c r="N164" s="34"/>
      <c r="O164" s="46"/>
      <c r="P164" s="47"/>
      <c r="Q164" s="46"/>
      <c r="R164" s="34"/>
      <c r="S164" s="46"/>
      <c r="T164" s="34"/>
      <c r="U164" s="46"/>
      <c r="V164" s="34"/>
      <c r="W164" s="46"/>
      <c r="X164" s="47"/>
    </row>
    <row r="165" spans="1:24" x14ac:dyDescent="0.25">
      <c r="A165" s="26"/>
      <c r="B165" s="26"/>
      <c r="C165" s="26" t="s">
        <v>965</v>
      </c>
      <c r="D165" s="26"/>
      <c r="E165" s="26"/>
      <c r="F165" s="26"/>
      <c r="G165" s="26"/>
      <c r="H165" s="26"/>
      <c r="I165" s="26"/>
      <c r="J165" s="34"/>
      <c r="K165" s="46"/>
      <c r="L165" s="34"/>
      <c r="M165" s="46"/>
      <c r="N165" s="34"/>
      <c r="O165" s="46"/>
      <c r="P165" s="47"/>
      <c r="Q165" s="46"/>
      <c r="R165" s="34"/>
      <c r="S165" s="46"/>
      <c r="T165" s="34"/>
      <c r="U165" s="46"/>
      <c r="V165" s="34"/>
      <c r="W165" s="46"/>
      <c r="X165" s="47"/>
    </row>
    <row r="166" spans="1:24" ht="15.75" thickBot="1" x14ac:dyDescent="0.3">
      <c r="A166" s="26"/>
      <c r="B166" s="26"/>
      <c r="C166" s="26"/>
      <c r="D166" s="26" t="s">
        <v>966</v>
      </c>
      <c r="E166" s="26"/>
      <c r="F166" s="26"/>
      <c r="G166" s="26"/>
      <c r="H166" s="26"/>
      <c r="I166" s="26"/>
      <c r="J166" s="38">
        <v>500</v>
      </c>
      <c r="K166" s="46"/>
      <c r="L166" s="34"/>
      <c r="M166" s="46"/>
      <c r="N166" s="34"/>
      <c r="O166" s="46"/>
      <c r="P166" s="47"/>
      <c r="Q166" s="46"/>
      <c r="R166" s="38">
        <f>J166</f>
        <v>500</v>
      </c>
      <c r="S166" s="46"/>
      <c r="T166" s="38">
        <f>L166</f>
        <v>0</v>
      </c>
      <c r="U166" s="46"/>
      <c r="V166" s="38">
        <f>ROUND((R166-T166),5)</f>
        <v>500</v>
      </c>
      <c r="W166" s="46"/>
      <c r="X166" s="51">
        <f>ROUND(IF(T166=0, IF(R166=0, 0, 1), R166/T166),5)</f>
        <v>1</v>
      </c>
    </row>
    <row r="167" spans="1:24" x14ac:dyDescent="0.25">
      <c r="A167" s="26"/>
      <c r="B167" s="26"/>
      <c r="C167" s="26" t="s">
        <v>967</v>
      </c>
      <c r="D167" s="26"/>
      <c r="E167" s="26"/>
      <c r="F167" s="26"/>
      <c r="G167" s="26"/>
      <c r="H167" s="26"/>
      <c r="I167" s="26"/>
      <c r="J167" s="34">
        <f>ROUND(SUM(J165:J166),5)</f>
        <v>500</v>
      </c>
      <c r="K167" s="46"/>
      <c r="L167" s="34"/>
      <c r="M167" s="46"/>
      <c r="N167" s="34"/>
      <c r="O167" s="46"/>
      <c r="P167" s="47"/>
      <c r="Q167" s="46"/>
      <c r="R167" s="34">
        <f>J167</f>
        <v>500</v>
      </c>
      <c r="S167" s="46"/>
      <c r="T167" s="34">
        <f>L167</f>
        <v>0</v>
      </c>
      <c r="U167" s="46"/>
      <c r="V167" s="34">
        <f>ROUND((R167-T167),5)</f>
        <v>500</v>
      </c>
      <c r="W167" s="46"/>
      <c r="X167" s="47">
        <f>ROUND(IF(T167=0, IF(R167=0, 0, 1), R167/T167),5)</f>
        <v>1</v>
      </c>
    </row>
    <row r="168" spans="1:24" x14ac:dyDescent="0.25">
      <c r="A168" s="26"/>
      <c r="B168" s="26"/>
      <c r="C168" s="26" t="s">
        <v>968</v>
      </c>
      <c r="D168" s="26"/>
      <c r="E168" s="26"/>
      <c r="F168" s="26"/>
      <c r="G168" s="26"/>
      <c r="H168" s="26"/>
      <c r="I168" s="26"/>
      <c r="J168" s="34"/>
      <c r="K168" s="46"/>
      <c r="L168" s="34"/>
      <c r="M168" s="46"/>
      <c r="N168" s="34"/>
      <c r="O168" s="46"/>
      <c r="P168" s="47"/>
      <c r="Q168" s="46"/>
      <c r="R168" s="34"/>
      <c r="S168" s="46"/>
      <c r="T168" s="34"/>
      <c r="U168" s="46"/>
      <c r="V168" s="34"/>
      <c r="W168" s="46"/>
      <c r="X168" s="47"/>
    </row>
    <row r="169" spans="1:24" x14ac:dyDescent="0.25">
      <c r="A169" s="26"/>
      <c r="B169" s="26"/>
      <c r="C169" s="26"/>
      <c r="D169" s="26" t="s">
        <v>969</v>
      </c>
      <c r="E169" s="26"/>
      <c r="F169" s="26"/>
      <c r="G169" s="26"/>
      <c r="H169" s="26"/>
      <c r="I169" s="26"/>
      <c r="J169" s="34"/>
      <c r="K169" s="46"/>
      <c r="L169" s="34"/>
      <c r="M169" s="46"/>
      <c r="N169" s="34"/>
      <c r="O169" s="46"/>
      <c r="P169" s="47"/>
      <c r="Q169" s="46"/>
      <c r="R169" s="34"/>
      <c r="S169" s="46"/>
      <c r="T169" s="34"/>
      <c r="U169" s="46"/>
      <c r="V169" s="34"/>
      <c r="W169" s="46"/>
      <c r="X169" s="47"/>
    </row>
    <row r="170" spans="1:24" x14ac:dyDescent="0.25">
      <c r="A170" s="26"/>
      <c r="B170" s="26"/>
      <c r="C170" s="26"/>
      <c r="D170" s="26"/>
      <c r="E170" s="26" t="s">
        <v>970</v>
      </c>
      <c r="F170" s="26"/>
      <c r="G170" s="26"/>
      <c r="H170" s="26"/>
      <c r="I170" s="26"/>
      <c r="J170" s="34">
        <v>0</v>
      </c>
      <c r="K170" s="46"/>
      <c r="L170" s="34">
        <v>0</v>
      </c>
      <c r="M170" s="46"/>
      <c r="N170" s="34">
        <f>ROUND((J170-L170),5)</f>
        <v>0</v>
      </c>
      <c r="O170" s="46"/>
      <c r="P170" s="47">
        <f>ROUND(IF(L170=0, IF(J170=0, 0, 1), J170/L170),5)</f>
        <v>0</v>
      </c>
      <c r="Q170" s="46"/>
      <c r="R170" s="34">
        <f>J170</f>
        <v>0</v>
      </c>
      <c r="S170" s="46"/>
      <c r="T170" s="34">
        <f>L170</f>
        <v>0</v>
      </c>
      <c r="U170" s="46"/>
      <c r="V170" s="34">
        <f>ROUND((R170-T170),5)</f>
        <v>0</v>
      </c>
      <c r="W170" s="46"/>
      <c r="X170" s="47">
        <f>ROUND(IF(T170=0, IF(R170=0, 0, 1), R170/T170),5)</f>
        <v>0</v>
      </c>
    </row>
    <row r="171" spans="1:24" x14ac:dyDescent="0.25">
      <c r="A171" s="26"/>
      <c r="B171" s="26"/>
      <c r="C171" s="26"/>
      <c r="D171" s="26"/>
      <c r="E171" s="26" t="s">
        <v>971</v>
      </c>
      <c r="F171" s="26"/>
      <c r="G171" s="26"/>
      <c r="H171" s="26"/>
      <c r="I171" s="26"/>
      <c r="J171" s="34">
        <v>0</v>
      </c>
      <c r="K171" s="46"/>
      <c r="L171" s="34">
        <v>0</v>
      </c>
      <c r="M171" s="46"/>
      <c r="N171" s="34">
        <f>ROUND((J171-L171),5)</f>
        <v>0</v>
      </c>
      <c r="O171" s="46"/>
      <c r="P171" s="47">
        <f>ROUND(IF(L171=0, IF(J171=0, 0, 1), J171/L171),5)</f>
        <v>0</v>
      </c>
      <c r="Q171" s="46"/>
      <c r="R171" s="34">
        <f>J171</f>
        <v>0</v>
      </c>
      <c r="S171" s="46"/>
      <c r="T171" s="34">
        <f>L171</f>
        <v>0</v>
      </c>
      <c r="U171" s="46"/>
      <c r="V171" s="34">
        <f>ROUND((R171-T171),5)</f>
        <v>0</v>
      </c>
      <c r="W171" s="46"/>
      <c r="X171" s="47">
        <f>ROUND(IF(T171=0, IF(R171=0, 0, 1), R171/T171),5)</f>
        <v>0</v>
      </c>
    </row>
    <row r="172" spans="1:24" x14ac:dyDescent="0.25">
      <c r="A172" s="26"/>
      <c r="B172" s="26"/>
      <c r="C172" s="26"/>
      <c r="D172" s="26"/>
      <c r="E172" s="26" t="s">
        <v>972</v>
      </c>
      <c r="F172" s="26"/>
      <c r="G172" s="26"/>
      <c r="H172" s="26"/>
      <c r="I172" s="26"/>
      <c r="J172" s="34">
        <v>0</v>
      </c>
      <c r="K172" s="46"/>
      <c r="L172" s="34">
        <v>0</v>
      </c>
      <c r="M172" s="46"/>
      <c r="N172" s="34">
        <f>ROUND((J172-L172),5)</f>
        <v>0</v>
      </c>
      <c r="O172" s="46"/>
      <c r="P172" s="47">
        <f>ROUND(IF(L172=0, IF(J172=0, 0, 1), J172/L172),5)</f>
        <v>0</v>
      </c>
      <c r="Q172" s="46"/>
      <c r="R172" s="34">
        <f>J172</f>
        <v>0</v>
      </c>
      <c r="S172" s="46"/>
      <c r="T172" s="34">
        <f>L172</f>
        <v>0</v>
      </c>
      <c r="U172" s="46"/>
      <c r="V172" s="34">
        <f>ROUND((R172-T172),5)</f>
        <v>0</v>
      </c>
      <c r="W172" s="46"/>
      <c r="X172" s="47">
        <f>ROUND(IF(T172=0, IF(R172=0, 0, 1), R172/T172),5)</f>
        <v>0</v>
      </c>
    </row>
    <row r="173" spans="1:24" ht="15.75" thickBot="1" x14ac:dyDescent="0.3">
      <c r="A173" s="26"/>
      <c r="B173" s="26"/>
      <c r="C173" s="26"/>
      <c r="D173" s="26"/>
      <c r="E173" s="26" t="s">
        <v>973</v>
      </c>
      <c r="F173" s="26"/>
      <c r="G173" s="26"/>
      <c r="H173" s="26"/>
      <c r="I173" s="26"/>
      <c r="J173" s="38">
        <v>0</v>
      </c>
      <c r="K173" s="46"/>
      <c r="L173" s="38">
        <v>0</v>
      </c>
      <c r="M173" s="46"/>
      <c r="N173" s="38">
        <f>ROUND((J173-L173),5)</f>
        <v>0</v>
      </c>
      <c r="O173" s="46"/>
      <c r="P173" s="51">
        <f>ROUND(IF(L173=0, IF(J173=0, 0, 1), J173/L173),5)</f>
        <v>0</v>
      </c>
      <c r="Q173" s="46"/>
      <c r="R173" s="38">
        <f>J173</f>
        <v>0</v>
      </c>
      <c r="S173" s="46"/>
      <c r="T173" s="38">
        <f>L173</f>
        <v>0</v>
      </c>
      <c r="U173" s="46"/>
      <c r="V173" s="38">
        <f>ROUND((R173-T173),5)</f>
        <v>0</v>
      </c>
      <c r="W173" s="46"/>
      <c r="X173" s="51">
        <f>ROUND(IF(T173=0, IF(R173=0, 0, 1), R173/T173),5)</f>
        <v>0</v>
      </c>
    </row>
    <row r="174" spans="1:24" x14ac:dyDescent="0.25">
      <c r="A174" s="26"/>
      <c r="B174" s="26"/>
      <c r="C174" s="26"/>
      <c r="D174" s="26" t="s">
        <v>12</v>
      </c>
      <c r="E174" s="26"/>
      <c r="F174" s="26"/>
      <c r="G174" s="26"/>
      <c r="H174" s="26"/>
      <c r="I174" s="26"/>
      <c r="J174" s="34">
        <f>ROUND(SUM(J169:J173),5)</f>
        <v>0</v>
      </c>
      <c r="K174" s="46"/>
      <c r="L174" s="34">
        <f>ROUND(SUM(L169:L173),5)</f>
        <v>0</v>
      </c>
      <c r="M174" s="46"/>
      <c r="N174" s="34">
        <f>ROUND((J174-L174),5)</f>
        <v>0</v>
      </c>
      <c r="O174" s="46"/>
      <c r="P174" s="47">
        <f>ROUND(IF(L174=0, IF(J174=0, 0, 1), J174/L174),5)</f>
        <v>0</v>
      </c>
      <c r="Q174" s="46"/>
      <c r="R174" s="34">
        <f>J174</f>
        <v>0</v>
      </c>
      <c r="S174" s="46"/>
      <c r="T174" s="34">
        <f>L174</f>
        <v>0</v>
      </c>
      <c r="U174" s="46"/>
      <c r="V174" s="34">
        <f>ROUND((R174-T174),5)</f>
        <v>0</v>
      </c>
      <c r="W174" s="46"/>
      <c r="X174" s="47">
        <f>ROUND(IF(T174=0, IF(R174=0, 0, 1), R174/T174),5)</f>
        <v>0</v>
      </c>
    </row>
    <row r="175" spans="1:24" x14ac:dyDescent="0.25">
      <c r="A175" s="26"/>
      <c r="B175" s="26"/>
      <c r="C175" s="26"/>
      <c r="D175" s="26" t="s">
        <v>974</v>
      </c>
      <c r="E175" s="26"/>
      <c r="F175" s="26"/>
      <c r="G175" s="26"/>
      <c r="H175" s="26"/>
      <c r="I175" s="26"/>
      <c r="J175" s="34"/>
      <c r="K175" s="46"/>
      <c r="L175" s="34"/>
      <c r="M175" s="46"/>
      <c r="N175" s="34"/>
      <c r="O175" s="46"/>
      <c r="P175" s="47"/>
      <c r="Q175" s="46"/>
      <c r="R175" s="34"/>
      <c r="S175" s="46"/>
      <c r="T175" s="34"/>
      <c r="U175" s="46"/>
      <c r="V175" s="34"/>
      <c r="W175" s="46"/>
      <c r="X175" s="47"/>
    </row>
    <row r="176" spans="1:24" ht="15.75" thickBot="1" x14ac:dyDescent="0.3">
      <c r="A176" s="26"/>
      <c r="B176" s="26"/>
      <c r="C176" s="26"/>
      <c r="D176" s="26"/>
      <c r="E176" s="26" t="s">
        <v>975</v>
      </c>
      <c r="F176" s="26"/>
      <c r="G176" s="26"/>
      <c r="H176" s="26"/>
      <c r="I176" s="26"/>
      <c r="J176" s="38">
        <v>14735.6</v>
      </c>
      <c r="K176" s="46"/>
      <c r="L176" s="34"/>
      <c r="M176" s="46"/>
      <c r="N176" s="34"/>
      <c r="O176" s="46"/>
      <c r="P176" s="47"/>
      <c r="Q176" s="46"/>
      <c r="R176" s="38">
        <f>J176</f>
        <v>14735.6</v>
      </c>
      <c r="S176" s="46"/>
      <c r="T176" s="38">
        <f>L176</f>
        <v>0</v>
      </c>
      <c r="U176" s="46"/>
      <c r="V176" s="38">
        <f>ROUND((R176-T176),5)</f>
        <v>14735.6</v>
      </c>
      <c r="W176" s="46"/>
      <c r="X176" s="51">
        <f>ROUND(IF(T176=0, IF(R176=0, 0, 1), R176/T176),5)</f>
        <v>1</v>
      </c>
    </row>
    <row r="177" spans="1:24" x14ac:dyDescent="0.25">
      <c r="A177" s="26"/>
      <c r="B177" s="26"/>
      <c r="C177" s="26"/>
      <c r="D177" s="26" t="s">
        <v>976</v>
      </c>
      <c r="E177" s="26"/>
      <c r="F177" s="26"/>
      <c r="G177" s="26"/>
      <c r="H177" s="26"/>
      <c r="I177" s="26"/>
      <c r="J177" s="34">
        <f>ROUND(SUM(J175:J176),5)</f>
        <v>14735.6</v>
      </c>
      <c r="K177" s="46"/>
      <c r="L177" s="34"/>
      <c r="M177" s="46"/>
      <c r="N177" s="34"/>
      <c r="O177" s="46"/>
      <c r="P177" s="47"/>
      <c r="Q177" s="46"/>
      <c r="R177" s="34">
        <f>J177</f>
        <v>14735.6</v>
      </c>
      <c r="S177" s="46"/>
      <c r="T177" s="34">
        <f>L177</f>
        <v>0</v>
      </c>
      <c r="U177" s="46"/>
      <c r="V177" s="34">
        <f>ROUND((R177-T177),5)</f>
        <v>14735.6</v>
      </c>
      <c r="W177" s="46"/>
      <c r="X177" s="47">
        <f>ROUND(IF(T177=0, IF(R177=0, 0, 1), R177/T177),5)</f>
        <v>1</v>
      </c>
    </row>
    <row r="178" spans="1:24" x14ac:dyDescent="0.25">
      <c r="A178" s="26"/>
      <c r="B178" s="26"/>
      <c r="C178" s="26"/>
      <c r="D178" s="26" t="s">
        <v>977</v>
      </c>
      <c r="E178" s="26"/>
      <c r="F178" s="26"/>
      <c r="G178" s="26"/>
      <c r="H178" s="26"/>
      <c r="I178" s="26"/>
      <c r="J178" s="34"/>
      <c r="K178" s="46"/>
      <c r="L178" s="34"/>
      <c r="M178" s="46"/>
      <c r="N178" s="34"/>
      <c r="O178" s="46"/>
      <c r="P178" s="47"/>
      <c r="Q178" s="46"/>
      <c r="R178" s="34"/>
      <c r="S178" s="46"/>
      <c r="T178" s="34"/>
      <c r="U178" s="46"/>
      <c r="V178" s="34"/>
      <c r="W178" s="46"/>
      <c r="X178" s="47"/>
    </row>
    <row r="179" spans="1:24" x14ac:dyDescent="0.25">
      <c r="A179" s="26"/>
      <c r="B179" s="26"/>
      <c r="C179" s="26"/>
      <c r="D179" s="26"/>
      <c r="E179" s="26" t="s">
        <v>978</v>
      </c>
      <c r="F179" s="26"/>
      <c r="G179" s="26"/>
      <c r="H179" s="26"/>
      <c r="I179" s="26"/>
      <c r="J179" s="34"/>
      <c r="K179" s="46"/>
      <c r="L179" s="34"/>
      <c r="M179" s="46"/>
      <c r="N179" s="34"/>
      <c r="O179" s="46"/>
      <c r="P179" s="47"/>
      <c r="Q179" s="46"/>
      <c r="R179" s="34"/>
      <c r="S179" s="46"/>
      <c r="T179" s="34"/>
      <c r="U179" s="46"/>
      <c r="V179" s="34"/>
      <c r="W179" s="46"/>
      <c r="X179" s="47"/>
    </row>
    <row r="180" spans="1:24" ht="15.75" thickBot="1" x14ac:dyDescent="0.3">
      <c r="A180" s="26"/>
      <c r="B180" s="26"/>
      <c r="C180" s="26"/>
      <c r="D180" s="26"/>
      <c r="E180" s="26"/>
      <c r="F180" s="26" t="s">
        <v>979</v>
      </c>
      <c r="G180" s="26"/>
      <c r="H180" s="26"/>
      <c r="I180" s="26"/>
      <c r="J180" s="35">
        <v>1240.58</v>
      </c>
      <c r="K180" s="46"/>
      <c r="L180" s="34"/>
      <c r="M180" s="46"/>
      <c r="N180" s="34"/>
      <c r="O180" s="46"/>
      <c r="P180" s="47"/>
      <c r="Q180" s="46"/>
      <c r="R180" s="35">
        <f t="shared" ref="R180:R185" si="66">J180</f>
        <v>1240.58</v>
      </c>
      <c r="S180" s="46"/>
      <c r="T180" s="35">
        <f t="shared" ref="T180:T185" si="67">L180</f>
        <v>0</v>
      </c>
      <c r="U180" s="46"/>
      <c r="V180" s="35">
        <f t="shared" ref="V180:V185" si="68">ROUND((R180-T180),5)</f>
        <v>1240.58</v>
      </c>
      <c r="W180" s="46"/>
      <c r="X180" s="48">
        <f t="shared" ref="X180:X185" si="69">ROUND(IF(T180=0, IF(R180=0, 0, 1), R180/T180),5)</f>
        <v>1</v>
      </c>
    </row>
    <row r="181" spans="1:24" ht="15.75" thickBot="1" x14ac:dyDescent="0.3">
      <c r="A181" s="26"/>
      <c r="B181" s="26"/>
      <c r="C181" s="26"/>
      <c r="D181" s="26"/>
      <c r="E181" s="26" t="s">
        <v>980</v>
      </c>
      <c r="F181" s="26"/>
      <c r="G181" s="26"/>
      <c r="H181" s="26"/>
      <c r="I181" s="26"/>
      <c r="J181" s="37">
        <f>ROUND(SUM(J179:J180),5)</f>
        <v>1240.58</v>
      </c>
      <c r="K181" s="46"/>
      <c r="L181" s="34"/>
      <c r="M181" s="46"/>
      <c r="N181" s="34"/>
      <c r="O181" s="46"/>
      <c r="P181" s="47"/>
      <c r="Q181" s="46"/>
      <c r="R181" s="37">
        <f t="shared" si="66"/>
        <v>1240.58</v>
      </c>
      <c r="S181" s="46"/>
      <c r="T181" s="37">
        <f t="shared" si="67"/>
        <v>0</v>
      </c>
      <c r="U181" s="46"/>
      <c r="V181" s="37">
        <f t="shared" si="68"/>
        <v>1240.58</v>
      </c>
      <c r="W181" s="46"/>
      <c r="X181" s="49">
        <f t="shared" si="69"/>
        <v>1</v>
      </c>
    </row>
    <row r="182" spans="1:24" ht="15.75" thickBot="1" x14ac:dyDescent="0.3">
      <c r="A182" s="26"/>
      <c r="B182" s="26"/>
      <c r="C182" s="26"/>
      <c r="D182" s="26" t="s">
        <v>981</v>
      </c>
      <c r="E182" s="26"/>
      <c r="F182" s="26"/>
      <c r="G182" s="26"/>
      <c r="H182" s="26"/>
      <c r="I182" s="26"/>
      <c r="J182" s="37">
        <f>ROUND(J178+J181,5)</f>
        <v>1240.58</v>
      </c>
      <c r="K182" s="46"/>
      <c r="L182" s="35"/>
      <c r="M182" s="46"/>
      <c r="N182" s="35"/>
      <c r="O182" s="46"/>
      <c r="P182" s="48"/>
      <c r="Q182" s="46"/>
      <c r="R182" s="37">
        <f t="shared" si="66"/>
        <v>1240.58</v>
      </c>
      <c r="S182" s="46"/>
      <c r="T182" s="37">
        <f t="shared" si="67"/>
        <v>0</v>
      </c>
      <c r="U182" s="46"/>
      <c r="V182" s="37">
        <f t="shared" si="68"/>
        <v>1240.58</v>
      </c>
      <c r="W182" s="46"/>
      <c r="X182" s="49">
        <f t="shared" si="69"/>
        <v>1</v>
      </c>
    </row>
    <row r="183" spans="1:24" ht="15.75" thickBot="1" x14ac:dyDescent="0.3">
      <c r="A183" s="26"/>
      <c r="B183" s="26"/>
      <c r="C183" s="26" t="s">
        <v>982</v>
      </c>
      <c r="D183" s="26"/>
      <c r="E183" s="26"/>
      <c r="F183" s="26"/>
      <c r="G183" s="26"/>
      <c r="H183" s="26"/>
      <c r="I183" s="26"/>
      <c r="J183" s="37">
        <f>ROUND(J168+J174+J177+J182,5)</f>
        <v>15976.18</v>
      </c>
      <c r="K183" s="46"/>
      <c r="L183" s="37">
        <f>ROUND(L168+L174+L177+L182,5)</f>
        <v>0</v>
      </c>
      <c r="M183" s="46"/>
      <c r="N183" s="37">
        <f>ROUND((J183-L183),5)</f>
        <v>15976.18</v>
      </c>
      <c r="O183" s="46"/>
      <c r="P183" s="49">
        <f>ROUND(IF(L183=0, IF(J183=0, 0, 1), J183/L183),5)</f>
        <v>1</v>
      </c>
      <c r="Q183" s="46"/>
      <c r="R183" s="37">
        <f t="shared" si="66"/>
        <v>15976.18</v>
      </c>
      <c r="S183" s="46"/>
      <c r="T183" s="37">
        <f t="shared" si="67"/>
        <v>0</v>
      </c>
      <c r="U183" s="46"/>
      <c r="V183" s="37">
        <f t="shared" si="68"/>
        <v>15976.18</v>
      </c>
      <c r="W183" s="46"/>
      <c r="X183" s="49">
        <f t="shared" si="69"/>
        <v>1</v>
      </c>
    </row>
    <row r="184" spans="1:24" ht="15.75" thickBot="1" x14ac:dyDescent="0.3">
      <c r="A184" s="26"/>
      <c r="B184" s="26" t="s">
        <v>983</v>
      </c>
      <c r="C184" s="26"/>
      <c r="D184" s="26"/>
      <c r="E184" s="26"/>
      <c r="F184" s="26"/>
      <c r="G184" s="26"/>
      <c r="H184" s="26"/>
      <c r="I184" s="26"/>
      <c r="J184" s="37">
        <f>ROUND(J164+J167-J183,5)</f>
        <v>-15476.18</v>
      </c>
      <c r="K184" s="46"/>
      <c r="L184" s="37">
        <f>ROUND(L164+L167-L183,5)</f>
        <v>0</v>
      </c>
      <c r="M184" s="46"/>
      <c r="N184" s="37">
        <f>ROUND((J184-L184),5)</f>
        <v>-15476.18</v>
      </c>
      <c r="O184" s="46"/>
      <c r="P184" s="49">
        <f>ROUND(IF(L184=0, IF(J184=0, 0, 1), J184/L184),5)</f>
        <v>1</v>
      </c>
      <c r="Q184" s="46"/>
      <c r="R184" s="37">
        <f t="shared" si="66"/>
        <v>-15476.18</v>
      </c>
      <c r="S184" s="46"/>
      <c r="T184" s="37">
        <f t="shared" si="67"/>
        <v>0</v>
      </c>
      <c r="U184" s="46"/>
      <c r="V184" s="37">
        <f t="shared" si="68"/>
        <v>-15476.18</v>
      </c>
      <c r="W184" s="46"/>
      <c r="X184" s="49">
        <f t="shared" si="69"/>
        <v>1</v>
      </c>
    </row>
    <row r="185" spans="1:24" s="29" customFormat="1" ht="12" thickBot="1" x14ac:dyDescent="0.25">
      <c r="A185" s="26" t="s">
        <v>797</v>
      </c>
      <c r="B185" s="26"/>
      <c r="C185" s="26"/>
      <c r="D185" s="26"/>
      <c r="E185" s="26"/>
      <c r="F185" s="26"/>
      <c r="G185" s="26"/>
      <c r="H185" s="26"/>
      <c r="I185" s="26"/>
      <c r="J185" s="28">
        <f>ROUND(J163+J184,5)</f>
        <v>-77128.61</v>
      </c>
      <c r="K185" s="26"/>
      <c r="L185" s="28">
        <f>ROUND(L163+L184,5)</f>
        <v>-61381.82</v>
      </c>
      <c r="M185" s="26"/>
      <c r="N185" s="28">
        <f>ROUND((J185-L185),5)</f>
        <v>-15746.79</v>
      </c>
      <c r="O185" s="26"/>
      <c r="P185" s="52">
        <f>ROUND(IF(L185=0, IF(J185=0, 0, 1), J185/L185),5)</f>
        <v>1.25654</v>
      </c>
      <c r="Q185" s="26"/>
      <c r="R185" s="28">
        <f t="shared" si="66"/>
        <v>-77128.61</v>
      </c>
      <c r="S185" s="26"/>
      <c r="T185" s="28">
        <f t="shared" si="67"/>
        <v>-61381.82</v>
      </c>
      <c r="U185" s="26"/>
      <c r="V185" s="28">
        <f t="shared" si="68"/>
        <v>-15746.79</v>
      </c>
      <c r="W185" s="26"/>
      <c r="X185" s="52">
        <f t="shared" si="69"/>
        <v>1.25654</v>
      </c>
    </row>
    <row r="186" spans="1:24" ht="15.75" thickTop="1" x14ac:dyDescent="0.25"/>
  </sheetData>
  <pageMargins left="0.7" right="0.7" top="0.75" bottom="0.75" header="0.1" footer="0.3"/>
  <pageSetup orientation="portrait" horizontalDpi="4294967293" verticalDpi="0" r:id="rId1"/>
  <headerFooter>
    <oddHeader>&amp;L&amp;"Arial,Bold"&amp;8 3:26 PM
&amp;"Arial,Bold"&amp;8 12/10/21
&amp;"Arial,Bold"&amp;8 Accrual Basis&amp;C&amp;"Arial,Bold"&amp;12 Nederland Fire Protection District
&amp;"Arial,Bold"&amp;14 Income &amp;&amp; Expense Budget vs. Actual
&amp;"Arial,Bold"&amp;10 November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307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28575</xdr:colOff>
                <xdr:row>1</xdr:row>
                <xdr:rowOff>28575</xdr:rowOff>
              </to>
            </anchor>
          </controlPr>
        </control>
      </mc:Choice>
      <mc:Fallback>
        <control shapeId="3074" r:id="rId4" name="HEADER"/>
      </mc:Fallback>
    </mc:AlternateContent>
    <mc:AlternateContent xmlns:mc="http://schemas.openxmlformats.org/markup-compatibility/2006">
      <mc:Choice Requires="x14">
        <control shapeId="307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28575</xdr:colOff>
                <xdr:row>1</xdr:row>
                <xdr:rowOff>28575</xdr:rowOff>
              </to>
            </anchor>
          </controlPr>
        </control>
      </mc:Choice>
      <mc:Fallback>
        <control shapeId="3073" r:id="rId6" name="FILT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F3189-BBDA-4D4F-A820-47B848D419E1}">
  <sheetPr codeName="Sheet4"/>
  <dimension ref="A1:AF255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 activeCell="Q1" sqref="Q1:AF1048576"/>
    </sheetView>
  </sheetViews>
  <sheetFormatPr defaultRowHeight="15" x14ac:dyDescent="0.25"/>
  <cols>
    <col min="1" max="8" width="3" style="41" customWidth="1"/>
    <col min="9" max="9" width="25.42578125" style="41" customWidth="1"/>
    <col min="10" max="10" width="10.140625" style="33" bestFit="1" customWidth="1"/>
    <col min="11" max="11" width="2.28515625" style="33" customWidth="1"/>
    <col min="12" max="12" width="8.7109375" style="33" bestFit="1" customWidth="1"/>
    <col min="13" max="13" width="2.28515625" style="33" customWidth="1"/>
    <col min="14" max="14" width="12" style="33" bestFit="1" customWidth="1"/>
    <col min="15" max="15" width="2.28515625" style="33" customWidth="1"/>
    <col min="16" max="16" width="10.28515625" style="33" bestFit="1" customWidth="1"/>
    <col min="17" max="17" width="2.28515625" style="33" hidden="1" customWidth="1"/>
    <col min="18" max="18" width="10.140625" style="33" hidden="1" customWidth="1"/>
    <col min="19" max="19" width="2.28515625" style="33" hidden="1" customWidth="1"/>
    <col min="20" max="20" width="6.5703125" style="33" hidden="1" customWidth="1"/>
    <col min="21" max="21" width="2.28515625" style="33" hidden="1" customWidth="1"/>
    <col min="22" max="22" width="12" style="33" hidden="1" customWidth="1"/>
    <col min="23" max="23" width="2.28515625" style="33" hidden="1" customWidth="1"/>
    <col min="24" max="24" width="10.28515625" style="33" hidden="1" customWidth="1"/>
    <col min="25" max="25" width="2.28515625" style="33" hidden="1" customWidth="1"/>
    <col min="26" max="26" width="10.140625" style="33" hidden="1" customWidth="1"/>
    <col min="27" max="27" width="2.28515625" style="33" hidden="1" customWidth="1"/>
    <col min="28" max="28" width="8.7109375" style="33" hidden="1" customWidth="1"/>
    <col min="29" max="29" width="2.28515625" style="33" hidden="1" customWidth="1"/>
    <col min="30" max="30" width="12" style="33" hidden="1" customWidth="1"/>
    <col min="31" max="31" width="2.28515625" style="33" hidden="1" customWidth="1"/>
    <col min="32" max="32" width="10.28515625" style="33" hidden="1" customWidth="1"/>
  </cols>
  <sheetData>
    <row r="1" spans="1:32" ht="15.75" thickBot="1" x14ac:dyDescent="0.3">
      <c r="A1" s="26"/>
      <c r="B1" s="26"/>
      <c r="C1" s="26"/>
      <c r="D1" s="26"/>
      <c r="E1" s="26"/>
      <c r="F1" s="26"/>
      <c r="G1" s="26"/>
      <c r="H1" s="26"/>
      <c r="I1" s="26"/>
      <c r="J1" s="44" t="s">
        <v>800</v>
      </c>
      <c r="K1" s="43"/>
      <c r="L1" s="45"/>
      <c r="M1" s="43"/>
      <c r="N1" s="45"/>
      <c r="O1" s="43"/>
      <c r="P1" s="45"/>
      <c r="Q1" s="42"/>
      <c r="R1" s="44" t="s">
        <v>984</v>
      </c>
      <c r="S1" s="43"/>
      <c r="T1" s="45"/>
      <c r="U1" s="43"/>
      <c r="V1" s="45"/>
      <c r="W1" s="43"/>
      <c r="X1" s="45"/>
      <c r="Y1" s="42"/>
      <c r="Z1" s="44" t="s">
        <v>801</v>
      </c>
      <c r="AA1" s="43"/>
      <c r="AB1" s="45"/>
      <c r="AC1" s="43"/>
      <c r="AD1" s="45"/>
      <c r="AE1" s="43"/>
      <c r="AF1" s="45"/>
    </row>
    <row r="2" spans="1:32" s="32" customFormat="1" ht="16.5" thickTop="1" thickBot="1" x14ac:dyDescent="0.3">
      <c r="A2" s="39"/>
      <c r="B2" s="39"/>
      <c r="C2" s="39"/>
      <c r="D2" s="39"/>
      <c r="E2" s="39"/>
      <c r="F2" s="39"/>
      <c r="G2" s="39"/>
      <c r="H2" s="39"/>
      <c r="I2" s="39"/>
      <c r="J2" s="53" t="s">
        <v>985</v>
      </c>
      <c r="K2" s="30"/>
      <c r="L2" s="53" t="s">
        <v>803</v>
      </c>
      <c r="M2" s="30"/>
      <c r="N2" s="53" t="s">
        <v>804</v>
      </c>
      <c r="O2" s="30"/>
      <c r="P2" s="53" t="s">
        <v>805</v>
      </c>
      <c r="Q2" s="30"/>
      <c r="R2" s="53" t="s">
        <v>985</v>
      </c>
      <c r="S2" s="30"/>
      <c r="T2" s="53" t="s">
        <v>803</v>
      </c>
      <c r="U2" s="30"/>
      <c r="V2" s="53" t="s">
        <v>804</v>
      </c>
      <c r="W2" s="30"/>
      <c r="X2" s="53" t="s">
        <v>805</v>
      </c>
      <c r="Y2" s="30"/>
      <c r="Z2" s="53" t="s">
        <v>985</v>
      </c>
      <c r="AA2" s="30"/>
      <c r="AB2" s="53" t="s">
        <v>803</v>
      </c>
      <c r="AC2" s="30"/>
      <c r="AD2" s="53" t="s">
        <v>804</v>
      </c>
      <c r="AE2" s="30"/>
      <c r="AF2" s="53" t="s">
        <v>805</v>
      </c>
    </row>
    <row r="3" spans="1:32" ht="15.75" thickTop="1" x14ac:dyDescent="0.25">
      <c r="A3" s="26"/>
      <c r="B3" s="26" t="s">
        <v>806</v>
      </c>
      <c r="C3" s="26"/>
      <c r="D3" s="26"/>
      <c r="E3" s="26"/>
      <c r="F3" s="26"/>
      <c r="G3" s="26"/>
      <c r="H3" s="26"/>
      <c r="I3" s="26"/>
      <c r="J3" s="34"/>
      <c r="K3" s="46"/>
      <c r="L3" s="34"/>
      <c r="M3" s="46"/>
      <c r="N3" s="34"/>
      <c r="O3" s="46"/>
      <c r="P3" s="47"/>
      <c r="Q3" s="46"/>
      <c r="R3" s="34"/>
      <c r="S3" s="46"/>
      <c r="T3" s="34"/>
      <c r="U3" s="46"/>
      <c r="V3" s="34"/>
      <c r="W3" s="46"/>
      <c r="X3" s="47"/>
      <c r="Y3" s="46"/>
      <c r="Z3" s="34"/>
      <c r="AA3" s="46"/>
      <c r="AB3" s="34"/>
      <c r="AC3" s="46"/>
      <c r="AD3" s="34"/>
      <c r="AE3" s="46"/>
      <c r="AF3" s="47"/>
    </row>
    <row r="4" spans="1:32" x14ac:dyDescent="0.25">
      <c r="A4" s="26"/>
      <c r="B4" s="26"/>
      <c r="C4" s="26"/>
      <c r="D4" s="26" t="s">
        <v>807</v>
      </c>
      <c r="E4" s="26"/>
      <c r="F4" s="26"/>
      <c r="G4" s="26"/>
      <c r="H4" s="26"/>
      <c r="I4" s="26"/>
      <c r="J4" s="34"/>
      <c r="K4" s="46"/>
      <c r="L4" s="34"/>
      <c r="M4" s="46"/>
      <c r="N4" s="34"/>
      <c r="O4" s="46"/>
      <c r="P4" s="47"/>
      <c r="Q4" s="46"/>
      <c r="R4" s="34"/>
      <c r="S4" s="46"/>
      <c r="T4" s="34"/>
      <c r="U4" s="46"/>
      <c r="V4" s="34"/>
      <c r="W4" s="46"/>
      <c r="X4" s="47"/>
      <c r="Y4" s="46"/>
      <c r="Z4" s="34"/>
      <c r="AA4" s="46"/>
      <c r="AB4" s="34"/>
      <c r="AC4" s="46"/>
      <c r="AD4" s="34"/>
      <c r="AE4" s="46"/>
      <c r="AF4" s="47"/>
    </row>
    <row r="5" spans="1:32" x14ac:dyDescent="0.25">
      <c r="A5" s="26"/>
      <c r="B5" s="26"/>
      <c r="C5" s="26"/>
      <c r="D5" s="26"/>
      <c r="E5" s="26" t="s">
        <v>986</v>
      </c>
      <c r="F5" s="26"/>
      <c r="G5" s="26"/>
      <c r="H5" s="26"/>
      <c r="I5" s="26"/>
      <c r="J5" s="34">
        <v>2500</v>
      </c>
      <c r="K5" s="46"/>
      <c r="L5" s="34"/>
      <c r="M5" s="46"/>
      <c r="N5" s="34"/>
      <c r="O5" s="46"/>
      <c r="P5" s="47"/>
      <c r="Q5" s="46"/>
      <c r="R5" s="34">
        <v>0</v>
      </c>
      <c r="S5" s="46"/>
      <c r="T5" s="34">
        <v>0</v>
      </c>
      <c r="U5" s="46"/>
      <c r="V5" s="34">
        <f>ROUND((R5-T5),5)</f>
        <v>0</v>
      </c>
      <c r="W5" s="46"/>
      <c r="X5" s="47">
        <f>ROUND(IF(T5=0, IF(R5=0, 0, 1), R5/T5),5)</f>
        <v>0</v>
      </c>
      <c r="Y5" s="46"/>
      <c r="Z5" s="34">
        <f>ROUND(J5+R5,5)</f>
        <v>2500</v>
      </c>
      <c r="AA5" s="46"/>
      <c r="AB5" s="34">
        <f>ROUND(L5+T5,5)</f>
        <v>0</v>
      </c>
      <c r="AC5" s="46"/>
      <c r="AD5" s="34">
        <f>ROUND((Z5-AB5),5)</f>
        <v>2500</v>
      </c>
      <c r="AE5" s="46"/>
      <c r="AF5" s="47">
        <f>ROUND(IF(AB5=0, IF(Z5=0, 0, 1), Z5/AB5),5)</f>
        <v>1</v>
      </c>
    </row>
    <row r="6" spans="1:32" x14ac:dyDescent="0.25">
      <c r="A6" s="26"/>
      <c r="B6" s="26"/>
      <c r="C6" s="26"/>
      <c r="D6" s="26"/>
      <c r="E6" s="26" t="s">
        <v>808</v>
      </c>
      <c r="F6" s="26"/>
      <c r="G6" s="26"/>
      <c r="H6" s="26"/>
      <c r="I6" s="26"/>
      <c r="J6" s="34">
        <v>828</v>
      </c>
      <c r="K6" s="46"/>
      <c r="L6" s="34">
        <v>230</v>
      </c>
      <c r="M6" s="46"/>
      <c r="N6" s="34">
        <f>ROUND((J6-L6),5)</f>
        <v>598</v>
      </c>
      <c r="O6" s="46"/>
      <c r="P6" s="47">
        <f>ROUND(IF(L6=0, IF(J6=0, 0, 1), J6/L6),5)</f>
        <v>3.6</v>
      </c>
      <c r="Q6" s="46"/>
      <c r="R6" s="34">
        <v>0</v>
      </c>
      <c r="S6" s="46"/>
      <c r="T6" s="34">
        <v>0</v>
      </c>
      <c r="U6" s="46"/>
      <c r="V6" s="34">
        <f>ROUND((R6-T6),5)</f>
        <v>0</v>
      </c>
      <c r="W6" s="46"/>
      <c r="X6" s="47">
        <f>ROUND(IF(T6=0, IF(R6=0, 0, 1), R6/T6),5)</f>
        <v>0</v>
      </c>
      <c r="Y6" s="46"/>
      <c r="Z6" s="34">
        <f>ROUND(J6+R6,5)</f>
        <v>828</v>
      </c>
      <c r="AA6" s="46"/>
      <c r="AB6" s="34">
        <f>ROUND(L6+T6,5)</f>
        <v>230</v>
      </c>
      <c r="AC6" s="46"/>
      <c r="AD6" s="34">
        <f>ROUND((Z6-AB6),5)</f>
        <v>598</v>
      </c>
      <c r="AE6" s="46"/>
      <c r="AF6" s="47">
        <f>ROUND(IF(AB6=0, IF(Z6=0, 0, 1), Z6/AB6),5)</f>
        <v>3.6</v>
      </c>
    </row>
    <row r="7" spans="1:32" x14ac:dyDescent="0.25">
      <c r="A7" s="26"/>
      <c r="B7" s="26"/>
      <c r="C7" s="26"/>
      <c r="D7" s="26"/>
      <c r="E7" s="26" t="s">
        <v>809</v>
      </c>
      <c r="F7" s="26"/>
      <c r="G7" s="26"/>
      <c r="H7" s="26"/>
      <c r="I7" s="26"/>
      <c r="J7" s="34">
        <v>56.7</v>
      </c>
      <c r="K7" s="46"/>
      <c r="L7" s="34">
        <v>133</v>
      </c>
      <c r="M7" s="46"/>
      <c r="N7" s="34">
        <f>ROUND((J7-L7),5)</f>
        <v>-76.3</v>
      </c>
      <c r="O7" s="46"/>
      <c r="P7" s="47">
        <f>ROUND(IF(L7=0, IF(J7=0, 0, 1), J7/L7),5)</f>
        <v>0.42631999999999998</v>
      </c>
      <c r="Q7" s="46"/>
      <c r="R7" s="34">
        <v>0</v>
      </c>
      <c r="S7" s="46"/>
      <c r="T7" s="34">
        <v>0</v>
      </c>
      <c r="U7" s="46"/>
      <c r="V7" s="34">
        <f>ROUND((R7-T7),5)</f>
        <v>0</v>
      </c>
      <c r="W7" s="46"/>
      <c r="X7" s="47">
        <f>ROUND(IF(T7=0, IF(R7=0, 0, 1), R7/T7),5)</f>
        <v>0</v>
      </c>
      <c r="Y7" s="46"/>
      <c r="Z7" s="34">
        <f>ROUND(J7+R7,5)</f>
        <v>56.7</v>
      </c>
      <c r="AA7" s="46"/>
      <c r="AB7" s="34">
        <f>ROUND(L7+T7,5)</f>
        <v>133</v>
      </c>
      <c r="AC7" s="46"/>
      <c r="AD7" s="34">
        <f>ROUND((Z7-AB7),5)</f>
        <v>-76.3</v>
      </c>
      <c r="AE7" s="46"/>
      <c r="AF7" s="47">
        <f>ROUND(IF(AB7=0, IF(Z7=0, 0, 1), Z7/AB7),5)</f>
        <v>0.42631999999999998</v>
      </c>
    </row>
    <row r="8" spans="1:32" x14ac:dyDescent="0.25">
      <c r="A8" s="26"/>
      <c r="B8" s="26"/>
      <c r="C8" s="26"/>
      <c r="D8" s="26"/>
      <c r="E8" s="26" t="s">
        <v>810</v>
      </c>
      <c r="F8" s="26"/>
      <c r="G8" s="26"/>
      <c r="H8" s="26"/>
      <c r="I8" s="26"/>
      <c r="J8" s="34"/>
      <c r="K8" s="46"/>
      <c r="L8" s="34"/>
      <c r="M8" s="46"/>
      <c r="N8" s="34"/>
      <c r="O8" s="46"/>
      <c r="P8" s="47"/>
      <c r="Q8" s="46"/>
      <c r="R8" s="34"/>
      <c r="S8" s="46"/>
      <c r="T8" s="34"/>
      <c r="U8" s="46"/>
      <c r="V8" s="34"/>
      <c r="W8" s="46"/>
      <c r="X8" s="47"/>
      <c r="Y8" s="46"/>
      <c r="Z8" s="34"/>
      <c r="AA8" s="46"/>
      <c r="AB8" s="34"/>
      <c r="AC8" s="46"/>
      <c r="AD8" s="34"/>
      <c r="AE8" s="46"/>
      <c r="AF8" s="47"/>
    </row>
    <row r="9" spans="1:32" x14ac:dyDescent="0.25">
      <c r="A9" s="26"/>
      <c r="B9" s="26"/>
      <c r="C9" s="26"/>
      <c r="D9" s="26"/>
      <c r="E9" s="26"/>
      <c r="F9" s="26" t="s">
        <v>811</v>
      </c>
      <c r="G9" s="26"/>
      <c r="H9" s="26"/>
      <c r="I9" s="26"/>
      <c r="J9" s="34">
        <v>0</v>
      </c>
      <c r="K9" s="46"/>
      <c r="L9" s="34">
        <v>4221</v>
      </c>
      <c r="M9" s="46"/>
      <c r="N9" s="34">
        <f>ROUND((J9-L9),5)</f>
        <v>-4221</v>
      </c>
      <c r="O9" s="46"/>
      <c r="P9" s="47">
        <f>ROUND(IF(L9=0, IF(J9=0, 0, 1), J9/L9),5)</f>
        <v>0</v>
      </c>
      <c r="Q9" s="46"/>
      <c r="R9" s="34">
        <v>0</v>
      </c>
      <c r="S9" s="46"/>
      <c r="T9" s="34">
        <v>0</v>
      </c>
      <c r="U9" s="46"/>
      <c r="V9" s="34">
        <f t="shared" ref="V9:V24" si="0">ROUND((R9-T9),5)</f>
        <v>0</v>
      </c>
      <c r="W9" s="46"/>
      <c r="X9" s="47">
        <f t="shared" ref="X9:X24" si="1">ROUND(IF(T9=0, IF(R9=0, 0, 1), R9/T9),5)</f>
        <v>0</v>
      </c>
      <c r="Y9" s="46"/>
      <c r="Z9" s="34">
        <f t="shared" ref="Z9:Z24" si="2">ROUND(J9+R9,5)</f>
        <v>0</v>
      </c>
      <c r="AA9" s="46"/>
      <c r="AB9" s="34">
        <f t="shared" ref="AB9:AB24" si="3">ROUND(L9+T9,5)</f>
        <v>4221</v>
      </c>
      <c r="AC9" s="46"/>
      <c r="AD9" s="34">
        <f t="shared" ref="AD9:AD24" si="4">ROUND((Z9-AB9),5)</f>
        <v>-4221</v>
      </c>
      <c r="AE9" s="46"/>
      <c r="AF9" s="47">
        <f t="shared" ref="AF9:AF24" si="5">ROUND(IF(AB9=0, IF(Z9=0, 0, 1), Z9/AB9),5)</f>
        <v>0</v>
      </c>
    </row>
    <row r="10" spans="1:32" x14ac:dyDescent="0.25">
      <c r="A10" s="26"/>
      <c r="B10" s="26"/>
      <c r="C10" s="26"/>
      <c r="D10" s="26"/>
      <c r="E10" s="26"/>
      <c r="F10" s="26" t="s">
        <v>812</v>
      </c>
      <c r="G10" s="26"/>
      <c r="H10" s="26"/>
      <c r="I10" s="26"/>
      <c r="J10" s="34">
        <v>933751.97</v>
      </c>
      <c r="K10" s="46"/>
      <c r="L10" s="34">
        <v>890091</v>
      </c>
      <c r="M10" s="46"/>
      <c r="N10" s="34">
        <f>ROUND((J10-L10),5)</f>
        <v>43660.97</v>
      </c>
      <c r="O10" s="46"/>
      <c r="P10" s="47">
        <f>ROUND(IF(L10=0, IF(J10=0, 0, 1), J10/L10),5)</f>
        <v>1.04905</v>
      </c>
      <c r="Q10" s="46"/>
      <c r="R10" s="34">
        <v>0</v>
      </c>
      <c r="S10" s="46"/>
      <c r="T10" s="34">
        <v>0</v>
      </c>
      <c r="U10" s="46"/>
      <c r="V10" s="34">
        <f t="shared" si="0"/>
        <v>0</v>
      </c>
      <c r="W10" s="46"/>
      <c r="X10" s="47">
        <f t="shared" si="1"/>
        <v>0</v>
      </c>
      <c r="Y10" s="46"/>
      <c r="Z10" s="34">
        <f t="shared" si="2"/>
        <v>933751.97</v>
      </c>
      <c r="AA10" s="46"/>
      <c r="AB10" s="34">
        <f t="shared" si="3"/>
        <v>890091</v>
      </c>
      <c r="AC10" s="46"/>
      <c r="AD10" s="34">
        <f t="shared" si="4"/>
        <v>43660.97</v>
      </c>
      <c r="AE10" s="46"/>
      <c r="AF10" s="47">
        <f t="shared" si="5"/>
        <v>1.04905</v>
      </c>
    </row>
    <row r="11" spans="1:32" x14ac:dyDescent="0.25">
      <c r="A11" s="26"/>
      <c r="B11" s="26"/>
      <c r="C11" s="26"/>
      <c r="D11" s="26"/>
      <c r="E11" s="26"/>
      <c r="F11" s="26" t="s">
        <v>813</v>
      </c>
      <c r="G11" s="26"/>
      <c r="H11" s="26"/>
      <c r="I11" s="26"/>
      <c r="J11" s="34">
        <v>32525.89</v>
      </c>
      <c r="K11" s="46"/>
      <c r="L11" s="34">
        <v>31347</v>
      </c>
      <c r="M11" s="46"/>
      <c r="N11" s="34">
        <f>ROUND((J11-L11),5)</f>
        <v>1178.8900000000001</v>
      </c>
      <c r="O11" s="46"/>
      <c r="P11" s="47">
        <f>ROUND(IF(L11=0, IF(J11=0, 0, 1), J11/L11),5)</f>
        <v>1.0376099999999999</v>
      </c>
      <c r="Q11" s="46"/>
      <c r="R11" s="34">
        <v>0</v>
      </c>
      <c r="S11" s="46"/>
      <c r="T11" s="34">
        <v>0</v>
      </c>
      <c r="U11" s="46"/>
      <c r="V11" s="34">
        <f t="shared" si="0"/>
        <v>0</v>
      </c>
      <c r="W11" s="46"/>
      <c r="X11" s="47">
        <f t="shared" si="1"/>
        <v>0</v>
      </c>
      <c r="Y11" s="46"/>
      <c r="Z11" s="34">
        <f t="shared" si="2"/>
        <v>32525.89</v>
      </c>
      <c r="AA11" s="46"/>
      <c r="AB11" s="34">
        <f t="shared" si="3"/>
        <v>31347</v>
      </c>
      <c r="AC11" s="46"/>
      <c r="AD11" s="34">
        <f t="shared" si="4"/>
        <v>1178.8900000000001</v>
      </c>
      <c r="AE11" s="46"/>
      <c r="AF11" s="47">
        <f t="shared" si="5"/>
        <v>1.0376099999999999</v>
      </c>
    </row>
    <row r="12" spans="1:32" x14ac:dyDescent="0.25">
      <c r="A12" s="26"/>
      <c r="B12" s="26"/>
      <c r="C12" s="26"/>
      <c r="D12" s="26"/>
      <c r="E12" s="26"/>
      <c r="F12" s="26" t="s">
        <v>814</v>
      </c>
      <c r="G12" s="26"/>
      <c r="H12" s="26"/>
      <c r="I12" s="26"/>
      <c r="J12" s="34">
        <v>38565.75</v>
      </c>
      <c r="K12" s="46"/>
      <c r="L12" s="34">
        <v>41000</v>
      </c>
      <c r="M12" s="46"/>
      <c r="N12" s="34">
        <f>ROUND((J12-L12),5)</f>
        <v>-2434.25</v>
      </c>
      <c r="O12" s="46"/>
      <c r="P12" s="47">
        <f>ROUND(IF(L12=0, IF(J12=0, 0, 1), J12/L12),5)</f>
        <v>0.94062999999999997</v>
      </c>
      <c r="Q12" s="46"/>
      <c r="R12" s="34">
        <v>0</v>
      </c>
      <c r="S12" s="46"/>
      <c r="T12" s="34">
        <v>0</v>
      </c>
      <c r="U12" s="46"/>
      <c r="V12" s="34">
        <f t="shared" si="0"/>
        <v>0</v>
      </c>
      <c r="W12" s="46"/>
      <c r="X12" s="47">
        <f t="shared" si="1"/>
        <v>0</v>
      </c>
      <c r="Y12" s="46"/>
      <c r="Z12" s="34">
        <f t="shared" si="2"/>
        <v>38565.75</v>
      </c>
      <c r="AA12" s="46"/>
      <c r="AB12" s="34">
        <f t="shared" si="3"/>
        <v>41000</v>
      </c>
      <c r="AC12" s="46"/>
      <c r="AD12" s="34">
        <f t="shared" si="4"/>
        <v>-2434.25</v>
      </c>
      <c r="AE12" s="46"/>
      <c r="AF12" s="47">
        <f t="shared" si="5"/>
        <v>0.94062999999999997</v>
      </c>
    </row>
    <row r="13" spans="1:32" x14ac:dyDescent="0.25">
      <c r="A13" s="26"/>
      <c r="B13" s="26"/>
      <c r="C13" s="26"/>
      <c r="D13" s="26"/>
      <c r="E13" s="26"/>
      <c r="F13" s="26" t="s">
        <v>815</v>
      </c>
      <c r="G13" s="26"/>
      <c r="H13" s="26"/>
      <c r="I13" s="26"/>
      <c r="J13" s="34">
        <v>1343.39</v>
      </c>
      <c r="K13" s="46"/>
      <c r="L13" s="34">
        <v>1550</v>
      </c>
      <c r="M13" s="46"/>
      <c r="N13" s="34">
        <f>ROUND((J13-L13),5)</f>
        <v>-206.61</v>
      </c>
      <c r="O13" s="46"/>
      <c r="P13" s="47">
        <f>ROUND(IF(L13=0, IF(J13=0, 0, 1), J13/L13),5)</f>
        <v>0.86670000000000003</v>
      </c>
      <c r="Q13" s="46"/>
      <c r="R13" s="34">
        <v>0</v>
      </c>
      <c r="S13" s="46"/>
      <c r="T13" s="34">
        <v>0</v>
      </c>
      <c r="U13" s="46"/>
      <c r="V13" s="34">
        <f t="shared" si="0"/>
        <v>0</v>
      </c>
      <c r="W13" s="46"/>
      <c r="X13" s="47">
        <f t="shared" si="1"/>
        <v>0</v>
      </c>
      <c r="Y13" s="46"/>
      <c r="Z13" s="34">
        <f t="shared" si="2"/>
        <v>1343.39</v>
      </c>
      <c r="AA13" s="46"/>
      <c r="AB13" s="34">
        <f t="shared" si="3"/>
        <v>1550</v>
      </c>
      <c r="AC13" s="46"/>
      <c r="AD13" s="34">
        <f t="shared" si="4"/>
        <v>-206.61</v>
      </c>
      <c r="AE13" s="46"/>
      <c r="AF13" s="47">
        <f t="shared" si="5"/>
        <v>0.86670000000000003</v>
      </c>
    </row>
    <row r="14" spans="1:32" x14ac:dyDescent="0.25">
      <c r="A14" s="26"/>
      <c r="B14" s="26"/>
      <c r="C14" s="26"/>
      <c r="D14" s="26"/>
      <c r="E14" s="26"/>
      <c r="F14" s="26" t="s">
        <v>987</v>
      </c>
      <c r="G14" s="26"/>
      <c r="H14" s="26"/>
      <c r="I14" s="26"/>
      <c r="J14" s="34">
        <v>-42183.29</v>
      </c>
      <c r="K14" s="46"/>
      <c r="L14" s="34"/>
      <c r="M14" s="46"/>
      <c r="N14" s="34"/>
      <c r="O14" s="46"/>
      <c r="P14" s="47"/>
      <c r="Q14" s="46"/>
      <c r="R14" s="34">
        <v>0</v>
      </c>
      <c r="S14" s="46"/>
      <c r="T14" s="34">
        <v>0</v>
      </c>
      <c r="U14" s="46"/>
      <c r="V14" s="34">
        <f t="shared" si="0"/>
        <v>0</v>
      </c>
      <c r="W14" s="46"/>
      <c r="X14" s="47">
        <f t="shared" si="1"/>
        <v>0</v>
      </c>
      <c r="Y14" s="46"/>
      <c r="Z14" s="34">
        <f t="shared" si="2"/>
        <v>-42183.29</v>
      </c>
      <c r="AA14" s="46"/>
      <c r="AB14" s="34">
        <f t="shared" si="3"/>
        <v>0</v>
      </c>
      <c r="AC14" s="46"/>
      <c r="AD14" s="34">
        <f t="shared" si="4"/>
        <v>-42183.29</v>
      </c>
      <c r="AE14" s="46"/>
      <c r="AF14" s="47">
        <f t="shared" si="5"/>
        <v>1</v>
      </c>
    </row>
    <row r="15" spans="1:32" x14ac:dyDescent="0.25">
      <c r="A15" s="26"/>
      <c r="B15" s="26"/>
      <c r="C15" s="26"/>
      <c r="D15" s="26"/>
      <c r="E15" s="26"/>
      <c r="F15" s="26" t="s">
        <v>988</v>
      </c>
      <c r="G15" s="26"/>
      <c r="H15" s="26"/>
      <c r="I15" s="26"/>
      <c r="J15" s="34">
        <v>-1469.37</v>
      </c>
      <c r="K15" s="46"/>
      <c r="L15" s="34"/>
      <c r="M15" s="46"/>
      <c r="N15" s="34"/>
      <c r="O15" s="46"/>
      <c r="P15" s="47"/>
      <c r="Q15" s="46"/>
      <c r="R15" s="34">
        <v>0</v>
      </c>
      <c r="S15" s="46"/>
      <c r="T15" s="34">
        <v>0</v>
      </c>
      <c r="U15" s="46"/>
      <c r="V15" s="34">
        <f t="shared" si="0"/>
        <v>0</v>
      </c>
      <c r="W15" s="46"/>
      <c r="X15" s="47">
        <f t="shared" si="1"/>
        <v>0</v>
      </c>
      <c r="Y15" s="46"/>
      <c r="Z15" s="34">
        <f t="shared" si="2"/>
        <v>-1469.37</v>
      </c>
      <c r="AA15" s="46"/>
      <c r="AB15" s="34">
        <f t="shared" si="3"/>
        <v>0</v>
      </c>
      <c r="AC15" s="46"/>
      <c r="AD15" s="34">
        <f t="shared" si="4"/>
        <v>-1469.37</v>
      </c>
      <c r="AE15" s="46"/>
      <c r="AF15" s="47">
        <f t="shared" si="5"/>
        <v>1</v>
      </c>
    </row>
    <row r="16" spans="1:32" x14ac:dyDescent="0.25">
      <c r="A16" s="26"/>
      <c r="B16" s="26"/>
      <c r="C16" s="26"/>
      <c r="D16" s="26"/>
      <c r="E16" s="26"/>
      <c r="F16" s="26" t="s">
        <v>816</v>
      </c>
      <c r="G16" s="26"/>
      <c r="H16" s="26"/>
      <c r="I16" s="26"/>
      <c r="J16" s="34">
        <v>1465.48</v>
      </c>
      <c r="K16" s="46"/>
      <c r="L16" s="34"/>
      <c r="M16" s="46"/>
      <c r="N16" s="34"/>
      <c r="O16" s="46"/>
      <c r="P16" s="47"/>
      <c r="Q16" s="46"/>
      <c r="R16" s="34">
        <v>0</v>
      </c>
      <c r="S16" s="46"/>
      <c r="T16" s="34">
        <v>0</v>
      </c>
      <c r="U16" s="46"/>
      <c r="V16" s="34">
        <f t="shared" si="0"/>
        <v>0</v>
      </c>
      <c r="W16" s="46"/>
      <c r="X16" s="47">
        <f t="shared" si="1"/>
        <v>0</v>
      </c>
      <c r="Y16" s="46"/>
      <c r="Z16" s="34">
        <f t="shared" si="2"/>
        <v>1465.48</v>
      </c>
      <c r="AA16" s="46"/>
      <c r="AB16" s="34">
        <f t="shared" si="3"/>
        <v>0</v>
      </c>
      <c r="AC16" s="46"/>
      <c r="AD16" s="34">
        <f t="shared" si="4"/>
        <v>1465.48</v>
      </c>
      <c r="AE16" s="46"/>
      <c r="AF16" s="47">
        <f t="shared" si="5"/>
        <v>1</v>
      </c>
    </row>
    <row r="17" spans="1:32" x14ac:dyDescent="0.25">
      <c r="A17" s="26"/>
      <c r="B17" s="26"/>
      <c r="C17" s="26"/>
      <c r="D17" s="26"/>
      <c r="E17" s="26"/>
      <c r="F17" s="26" t="s">
        <v>989</v>
      </c>
      <c r="G17" s="26"/>
      <c r="H17" s="26"/>
      <c r="I17" s="26"/>
      <c r="J17" s="34">
        <v>160.54</v>
      </c>
      <c r="K17" s="46"/>
      <c r="L17" s="34"/>
      <c r="M17" s="46"/>
      <c r="N17" s="34"/>
      <c r="O17" s="46"/>
      <c r="P17" s="47"/>
      <c r="Q17" s="46"/>
      <c r="R17" s="34">
        <v>0</v>
      </c>
      <c r="S17" s="46"/>
      <c r="T17" s="34">
        <v>0</v>
      </c>
      <c r="U17" s="46"/>
      <c r="V17" s="34">
        <f t="shared" si="0"/>
        <v>0</v>
      </c>
      <c r="W17" s="46"/>
      <c r="X17" s="47">
        <f t="shared" si="1"/>
        <v>0</v>
      </c>
      <c r="Y17" s="46"/>
      <c r="Z17" s="34">
        <f t="shared" si="2"/>
        <v>160.54</v>
      </c>
      <c r="AA17" s="46"/>
      <c r="AB17" s="34">
        <f t="shared" si="3"/>
        <v>0</v>
      </c>
      <c r="AC17" s="46"/>
      <c r="AD17" s="34">
        <f t="shared" si="4"/>
        <v>160.54</v>
      </c>
      <c r="AE17" s="46"/>
      <c r="AF17" s="47">
        <f t="shared" si="5"/>
        <v>1</v>
      </c>
    </row>
    <row r="18" spans="1:32" x14ac:dyDescent="0.25">
      <c r="A18" s="26"/>
      <c r="B18" s="26"/>
      <c r="C18" s="26"/>
      <c r="D18" s="26"/>
      <c r="E18" s="26"/>
      <c r="F18" s="26" t="s">
        <v>990</v>
      </c>
      <c r="G18" s="26"/>
      <c r="H18" s="26"/>
      <c r="I18" s="26"/>
      <c r="J18" s="34">
        <v>21.13</v>
      </c>
      <c r="K18" s="46"/>
      <c r="L18" s="34"/>
      <c r="M18" s="46"/>
      <c r="N18" s="34"/>
      <c r="O18" s="46"/>
      <c r="P18" s="47"/>
      <c r="Q18" s="46"/>
      <c r="R18" s="34">
        <v>0</v>
      </c>
      <c r="S18" s="46"/>
      <c r="T18" s="34">
        <v>0</v>
      </c>
      <c r="U18" s="46"/>
      <c r="V18" s="34">
        <f t="shared" si="0"/>
        <v>0</v>
      </c>
      <c r="W18" s="46"/>
      <c r="X18" s="47">
        <f t="shared" si="1"/>
        <v>0</v>
      </c>
      <c r="Y18" s="46"/>
      <c r="Z18" s="34">
        <f t="shared" si="2"/>
        <v>21.13</v>
      </c>
      <c r="AA18" s="46"/>
      <c r="AB18" s="34">
        <f t="shared" si="3"/>
        <v>0</v>
      </c>
      <c r="AC18" s="46"/>
      <c r="AD18" s="34">
        <f t="shared" si="4"/>
        <v>21.13</v>
      </c>
      <c r="AE18" s="46"/>
      <c r="AF18" s="47">
        <f t="shared" si="5"/>
        <v>1</v>
      </c>
    </row>
    <row r="19" spans="1:32" x14ac:dyDescent="0.25">
      <c r="A19" s="26"/>
      <c r="B19" s="26"/>
      <c r="C19" s="26"/>
      <c r="D19" s="26"/>
      <c r="E19" s="26"/>
      <c r="F19" s="26" t="s">
        <v>991</v>
      </c>
      <c r="G19" s="26"/>
      <c r="H19" s="26"/>
      <c r="I19" s="26"/>
      <c r="J19" s="34">
        <v>-5378.53</v>
      </c>
      <c r="K19" s="46"/>
      <c r="L19" s="34"/>
      <c r="M19" s="46"/>
      <c r="N19" s="34"/>
      <c r="O19" s="46"/>
      <c r="P19" s="47"/>
      <c r="Q19" s="46"/>
      <c r="R19" s="34">
        <v>0</v>
      </c>
      <c r="S19" s="46"/>
      <c r="T19" s="34">
        <v>0</v>
      </c>
      <c r="U19" s="46"/>
      <c r="V19" s="34">
        <f t="shared" si="0"/>
        <v>0</v>
      </c>
      <c r="W19" s="46"/>
      <c r="X19" s="47">
        <f t="shared" si="1"/>
        <v>0</v>
      </c>
      <c r="Y19" s="46"/>
      <c r="Z19" s="34">
        <f t="shared" si="2"/>
        <v>-5378.53</v>
      </c>
      <c r="AA19" s="46"/>
      <c r="AB19" s="34">
        <f t="shared" si="3"/>
        <v>0</v>
      </c>
      <c r="AC19" s="46"/>
      <c r="AD19" s="34">
        <f t="shared" si="4"/>
        <v>-5378.53</v>
      </c>
      <c r="AE19" s="46"/>
      <c r="AF19" s="47">
        <f t="shared" si="5"/>
        <v>1</v>
      </c>
    </row>
    <row r="20" spans="1:32" x14ac:dyDescent="0.25">
      <c r="A20" s="26"/>
      <c r="B20" s="26"/>
      <c r="C20" s="26"/>
      <c r="D20" s="26"/>
      <c r="E20" s="26"/>
      <c r="F20" s="26" t="s">
        <v>992</v>
      </c>
      <c r="G20" s="26"/>
      <c r="H20" s="26"/>
      <c r="I20" s="26"/>
      <c r="J20" s="34">
        <v>-162.72</v>
      </c>
      <c r="K20" s="46"/>
      <c r="L20" s="34"/>
      <c r="M20" s="46"/>
      <c r="N20" s="34"/>
      <c r="O20" s="46"/>
      <c r="P20" s="47"/>
      <c r="Q20" s="46"/>
      <c r="R20" s="34">
        <v>0</v>
      </c>
      <c r="S20" s="46"/>
      <c r="T20" s="34">
        <v>0</v>
      </c>
      <c r="U20" s="46"/>
      <c r="V20" s="34">
        <f t="shared" si="0"/>
        <v>0</v>
      </c>
      <c r="W20" s="46"/>
      <c r="X20" s="47">
        <f t="shared" si="1"/>
        <v>0</v>
      </c>
      <c r="Y20" s="46"/>
      <c r="Z20" s="34">
        <f t="shared" si="2"/>
        <v>-162.72</v>
      </c>
      <c r="AA20" s="46"/>
      <c r="AB20" s="34">
        <f t="shared" si="3"/>
        <v>0</v>
      </c>
      <c r="AC20" s="46"/>
      <c r="AD20" s="34">
        <f t="shared" si="4"/>
        <v>-162.72</v>
      </c>
      <c r="AE20" s="46"/>
      <c r="AF20" s="47">
        <f t="shared" si="5"/>
        <v>1</v>
      </c>
    </row>
    <row r="21" spans="1:32" ht="15.75" thickBot="1" x14ac:dyDescent="0.3">
      <c r="A21" s="26"/>
      <c r="B21" s="26"/>
      <c r="C21" s="26"/>
      <c r="D21" s="26"/>
      <c r="E21" s="26"/>
      <c r="F21" s="26" t="s">
        <v>817</v>
      </c>
      <c r="G21" s="26"/>
      <c r="H21" s="26"/>
      <c r="I21" s="26"/>
      <c r="J21" s="35">
        <v>1383.97</v>
      </c>
      <c r="K21" s="46"/>
      <c r="L21" s="35">
        <v>1336</v>
      </c>
      <c r="M21" s="46"/>
      <c r="N21" s="35">
        <f>ROUND((J21-L21),5)</f>
        <v>47.97</v>
      </c>
      <c r="O21" s="46"/>
      <c r="P21" s="48">
        <f>ROUND(IF(L21=0, IF(J21=0, 0, 1), J21/L21),5)</f>
        <v>1.0359100000000001</v>
      </c>
      <c r="Q21" s="46"/>
      <c r="R21" s="35">
        <v>0</v>
      </c>
      <c r="S21" s="46"/>
      <c r="T21" s="35">
        <v>0</v>
      </c>
      <c r="U21" s="46"/>
      <c r="V21" s="35">
        <f t="shared" si="0"/>
        <v>0</v>
      </c>
      <c r="W21" s="46"/>
      <c r="X21" s="48">
        <f t="shared" si="1"/>
        <v>0</v>
      </c>
      <c r="Y21" s="46"/>
      <c r="Z21" s="35">
        <f t="shared" si="2"/>
        <v>1383.97</v>
      </c>
      <c r="AA21" s="46"/>
      <c r="AB21" s="35">
        <f t="shared" si="3"/>
        <v>1336</v>
      </c>
      <c r="AC21" s="46"/>
      <c r="AD21" s="35">
        <f t="shared" si="4"/>
        <v>47.97</v>
      </c>
      <c r="AE21" s="46"/>
      <c r="AF21" s="48">
        <f t="shared" si="5"/>
        <v>1.0359100000000001</v>
      </c>
    </row>
    <row r="22" spans="1:32" ht="15.75" thickBot="1" x14ac:dyDescent="0.3">
      <c r="A22" s="26"/>
      <c r="B22" s="26"/>
      <c r="C22" s="26"/>
      <c r="D22" s="26"/>
      <c r="E22" s="26" t="s">
        <v>818</v>
      </c>
      <c r="F22" s="26"/>
      <c r="G22" s="26"/>
      <c r="H22" s="26"/>
      <c r="I22" s="26"/>
      <c r="J22" s="37">
        <f>ROUND(SUM(J8:J21),5)</f>
        <v>960024.21</v>
      </c>
      <c r="K22" s="46"/>
      <c r="L22" s="37">
        <f>ROUND(SUM(L8:L21),5)</f>
        <v>969545</v>
      </c>
      <c r="M22" s="46"/>
      <c r="N22" s="37">
        <f>ROUND((J22-L22),5)</f>
        <v>-9520.7900000000009</v>
      </c>
      <c r="O22" s="46"/>
      <c r="P22" s="49">
        <f>ROUND(IF(L22=0, IF(J22=0, 0, 1), J22/L22),5)</f>
        <v>0.99017999999999995</v>
      </c>
      <c r="Q22" s="46"/>
      <c r="R22" s="37">
        <f>ROUND(SUM(R8:R21),5)</f>
        <v>0</v>
      </c>
      <c r="S22" s="46"/>
      <c r="T22" s="37">
        <f>ROUND(SUM(T8:T21),5)</f>
        <v>0</v>
      </c>
      <c r="U22" s="46"/>
      <c r="V22" s="37">
        <f t="shared" si="0"/>
        <v>0</v>
      </c>
      <c r="W22" s="46"/>
      <c r="X22" s="49">
        <f t="shared" si="1"/>
        <v>0</v>
      </c>
      <c r="Y22" s="46"/>
      <c r="Z22" s="37">
        <f t="shared" si="2"/>
        <v>960024.21</v>
      </c>
      <c r="AA22" s="46"/>
      <c r="AB22" s="37">
        <f t="shared" si="3"/>
        <v>969545</v>
      </c>
      <c r="AC22" s="46"/>
      <c r="AD22" s="37">
        <f t="shared" si="4"/>
        <v>-9520.7900000000009</v>
      </c>
      <c r="AE22" s="46"/>
      <c r="AF22" s="49">
        <f t="shared" si="5"/>
        <v>0.99017999999999995</v>
      </c>
    </row>
    <row r="23" spans="1:32" ht="15.75" thickBot="1" x14ac:dyDescent="0.3">
      <c r="A23" s="26"/>
      <c r="B23" s="26"/>
      <c r="C23" s="26"/>
      <c r="D23" s="26" t="s">
        <v>819</v>
      </c>
      <c r="E23" s="26"/>
      <c r="F23" s="26"/>
      <c r="G23" s="26"/>
      <c r="H23" s="26"/>
      <c r="I23" s="26"/>
      <c r="J23" s="36">
        <f>ROUND(SUM(J4:J7)+J22,5)</f>
        <v>963408.91</v>
      </c>
      <c r="K23" s="46"/>
      <c r="L23" s="36">
        <f>ROUND(SUM(L4:L7)+L22,5)</f>
        <v>969908</v>
      </c>
      <c r="M23" s="46"/>
      <c r="N23" s="36">
        <f>ROUND((J23-L23),5)</f>
        <v>-6499.09</v>
      </c>
      <c r="O23" s="46"/>
      <c r="P23" s="50">
        <f>ROUND(IF(L23=0, IF(J23=0, 0, 1), J23/L23),5)</f>
        <v>0.99329999999999996</v>
      </c>
      <c r="Q23" s="46"/>
      <c r="R23" s="36">
        <f>ROUND(SUM(R4:R7)+R22,5)</f>
        <v>0</v>
      </c>
      <c r="S23" s="46"/>
      <c r="T23" s="36">
        <f>ROUND(SUM(T4:T7)+T22,5)</f>
        <v>0</v>
      </c>
      <c r="U23" s="46"/>
      <c r="V23" s="36">
        <f t="shared" si="0"/>
        <v>0</v>
      </c>
      <c r="W23" s="46"/>
      <c r="X23" s="50">
        <f t="shared" si="1"/>
        <v>0</v>
      </c>
      <c r="Y23" s="46"/>
      <c r="Z23" s="36">
        <f t="shared" si="2"/>
        <v>963408.91</v>
      </c>
      <c r="AA23" s="46"/>
      <c r="AB23" s="36">
        <f t="shared" si="3"/>
        <v>969908</v>
      </c>
      <c r="AC23" s="46"/>
      <c r="AD23" s="36">
        <f t="shared" si="4"/>
        <v>-6499.09</v>
      </c>
      <c r="AE23" s="46"/>
      <c r="AF23" s="50">
        <f t="shared" si="5"/>
        <v>0.99329999999999996</v>
      </c>
    </row>
    <row r="24" spans="1:32" x14ac:dyDescent="0.25">
      <c r="A24" s="26"/>
      <c r="B24" s="26"/>
      <c r="C24" s="26" t="s">
        <v>820</v>
      </c>
      <c r="D24" s="26"/>
      <c r="E24" s="26"/>
      <c r="F24" s="26"/>
      <c r="G24" s="26"/>
      <c r="H24" s="26"/>
      <c r="I24" s="26"/>
      <c r="J24" s="34">
        <f>J23</f>
        <v>963408.91</v>
      </c>
      <c r="K24" s="46"/>
      <c r="L24" s="34">
        <f>L23</f>
        <v>969908</v>
      </c>
      <c r="M24" s="46"/>
      <c r="N24" s="34">
        <f>ROUND((J24-L24),5)</f>
        <v>-6499.09</v>
      </c>
      <c r="O24" s="46"/>
      <c r="P24" s="47">
        <f>ROUND(IF(L24=0, IF(J24=0, 0, 1), J24/L24),5)</f>
        <v>0.99329999999999996</v>
      </c>
      <c r="Q24" s="46"/>
      <c r="R24" s="34">
        <f>R23</f>
        <v>0</v>
      </c>
      <c r="S24" s="46"/>
      <c r="T24" s="34">
        <f>T23</f>
        <v>0</v>
      </c>
      <c r="U24" s="46"/>
      <c r="V24" s="34">
        <f t="shared" si="0"/>
        <v>0</v>
      </c>
      <c r="W24" s="46"/>
      <c r="X24" s="47">
        <f t="shared" si="1"/>
        <v>0</v>
      </c>
      <c r="Y24" s="46"/>
      <c r="Z24" s="34">
        <f t="shared" si="2"/>
        <v>963408.91</v>
      </c>
      <c r="AA24" s="46"/>
      <c r="AB24" s="34">
        <f t="shared" si="3"/>
        <v>969908</v>
      </c>
      <c r="AC24" s="46"/>
      <c r="AD24" s="34">
        <f t="shared" si="4"/>
        <v>-6499.09</v>
      </c>
      <c r="AE24" s="46"/>
      <c r="AF24" s="47">
        <f t="shared" si="5"/>
        <v>0.99329999999999996</v>
      </c>
    </row>
    <row r="25" spans="1:32" x14ac:dyDescent="0.25">
      <c r="A25" s="26"/>
      <c r="B25" s="26"/>
      <c r="C25" s="26"/>
      <c r="D25" s="26" t="s">
        <v>821</v>
      </c>
      <c r="E25" s="26"/>
      <c r="F25" s="26"/>
      <c r="G25" s="26"/>
      <c r="H25" s="26"/>
      <c r="I25" s="26"/>
      <c r="J25" s="34"/>
      <c r="K25" s="46"/>
      <c r="L25" s="34"/>
      <c r="M25" s="46"/>
      <c r="N25" s="34"/>
      <c r="O25" s="46"/>
      <c r="P25" s="47"/>
      <c r="Q25" s="46"/>
      <c r="R25" s="34"/>
      <c r="S25" s="46"/>
      <c r="T25" s="34"/>
      <c r="U25" s="46"/>
      <c r="V25" s="34"/>
      <c r="W25" s="46"/>
      <c r="X25" s="47"/>
      <c r="Y25" s="46"/>
      <c r="Z25" s="34"/>
      <c r="AA25" s="46"/>
      <c r="AB25" s="34"/>
      <c r="AC25" s="46"/>
      <c r="AD25" s="34"/>
      <c r="AE25" s="46"/>
      <c r="AF25" s="47"/>
    </row>
    <row r="26" spans="1:32" x14ac:dyDescent="0.25">
      <c r="A26" s="26"/>
      <c r="B26" s="26"/>
      <c r="C26" s="26"/>
      <c r="D26" s="26"/>
      <c r="E26" s="26" t="s">
        <v>822</v>
      </c>
      <c r="F26" s="26"/>
      <c r="G26" s="26"/>
      <c r="H26" s="26"/>
      <c r="I26" s="26"/>
      <c r="J26" s="34"/>
      <c r="K26" s="46"/>
      <c r="L26" s="34"/>
      <c r="M26" s="46"/>
      <c r="N26" s="34"/>
      <c r="O26" s="46"/>
      <c r="P26" s="47"/>
      <c r="Q26" s="46"/>
      <c r="R26" s="34"/>
      <c r="S26" s="46"/>
      <c r="T26" s="34"/>
      <c r="U26" s="46"/>
      <c r="V26" s="34"/>
      <c r="W26" s="46"/>
      <c r="X26" s="47"/>
      <c r="Y26" s="46"/>
      <c r="Z26" s="34"/>
      <c r="AA26" s="46"/>
      <c r="AB26" s="34"/>
      <c r="AC26" s="46"/>
      <c r="AD26" s="34"/>
      <c r="AE26" s="46"/>
      <c r="AF26" s="47"/>
    </row>
    <row r="27" spans="1:32" x14ac:dyDescent="0.25">
      <c r="A27" s="26"/>
      <c r="B27" s="26"/>
      <c r="C27" s="26"/>
      <c r="D27" s="26"/>
      <c r="E27" s="26"/>
      <c r="F27" s="26" t="s">
        <v>823</v>
      </c>
      <c r="G27" s="26"/>
      <c r="H27" s="26"/>
      <c r="I27" s="26"/>
      <c r="J27" s="34"/>
      <c r="K27" s="46"/>
      <c r="L27" s="34"/>
      <c r="M27" s="46"/>
      <c r="N27" s="34"/>
      <c r="O27" s="46"/>
      <c r="P27" s="47"/>
      <c r="Q27" s="46"/>
      <c r="R27" s="34"/>
      <c r="S27" s="46"/>
      <c r="T27" s="34"/>
      <c r="U27" s="46"/>
      <c r="V27" s="34"/>
      <c r="W27" s="46"/>
      <c r="X27" s="47"/>
      <c r="Y27" s="46"/>
      <c r="Z27" s="34"/>
      <c r="AA27" s="46"/>
      <c r="AB27" s="34"/>
      <c r="AC27" s="46"/>
      <c r="AD27" s="34"/>
      <c r="AE27" s="46"/>
      <c r="AF27" s="47"/>
    </row>
    <row r="28" spans="1:32" x14ac:dyDescent="0.25">
      <c r="A28" s="26"/>
      <c r="B28" s="26"/>
      <c r="C28" s="26"/>
      <c r="D28" s="26"/>
      <c r="E28" s="26"/>
      <c r="F28" s="26"/>
      <c r="G28" s="26" t="s">
        <v>993</v>
      </c>
      <c r="H28" s="26"/>
      <c r="I28" s="26"/>
      <c r="J28" s="34">
        <v>368.52</v>
      </c>
      <c r="K28" s="46"/>
      <c r="L28" s="34"/>
      <c r="M28" s="46"/>
      <c r="N28" s="34"/>
      <c r="O28" s="46"/>
      <c r="P28" s="47"/>
      <c r="Q28" s="46"/>
      <c r="R28" s="34">
        <v>0</v>
      </c>
      <c r="S28" s="46"/>
      <c r="T28" s="34">
        <v>0</v>
      </c>
      <c r="U28" s="46"/>
      <c r="V28" s="34">
        <f>ROUND((R28-T28),5)</f>
        <v>0</v>
      </c>
      <c r="W28" s="46"/>
      <c r="X28" s="47">
        <f>ROUND(IF(T28=0, IF(R28=0, 0, 1), R28/T28),5)</f>
        <v>0</v>
      </c>
      <c r="Y28" s="46"/>
      <c r="Z28" s="34">
        <f>ROUND(J28+R28,5)</f>
        <v>368.52</v>
      </c>
      <c r="AA28" s="46"/>
      <c r="AB28" s="34">
        <f>ROUND(L28+T28,5)</f>
        <v>0</v>
      </c>
      <c r="AC28" s="46"/>
      <c r="AD28" s="34">
        <f>ROUND((Z28-AB28),5)</f>
        <v>368.52</v>
      </c>
      <c r="AE28" s="46"/>
      <c r="AF28" s="47">
        <f>ROUND(IF(AB28=0, IF(Z28=0, 0, 1), Z28/AB28),5)</f>
        <v>1</v>
      </c>
    </row>
    <row r="29" spans="1:32" ht="15.75" thickBot="1" x14ac:dyDescent="0.3">
      <c r="A29" s="26"/>
      <c r="B29" s="26"/>
      <c r="C29" s="26"/>
      <c r="D29" s="26"/>
      <c r="E29" s="26"/>
      <c r="F29" s="26"/>
      <c r="G29" s="26" t="s">
        <v>994</v>
      </c>
      <c r="H29" s="26"/>
      <c r="I29" s="26"/>
      <c r="J29" s="38">
        <v>45</v>
      </c>
      <c r="K29" s="46"/>
      <c r="L29" s="38">
        <v>180</v>
      </c>
      <c r="M29" s="46"/>
      <c r="N29" s="38">
        <f>ROUND((J29-L29),5)</f>
        <v>-135</v>
      </c>
      <c r="O29" s="46"/>
      <c r="P29" s="51">
        <f>ROUND(IF(L29=0, IF(J29=0, 0, 1), J29/L29),5)</f>
        <v>0.25</v>
      </c>
      <c r="Q29" s="46"/>
      <c r="R29" s="38">
        <v>0</v>
      </c>
      <c r="S29" s="46"/>
      <c r="T29" s="38">
        <v>0</v>
      </c>
      <c r="U29" s="46"/>
      <c r="V29" s="38">
        <f>ROUND((R29-T29),5)</f>
        <v>0</v>
      </c>
      <c r="W29" s="46"/>
      <c r="X29" s="51">
        <f>ROUND(IF(T29=0, IF(R29=0, 0, 1), R29/T29),5)</f>
        <v>0</v>
      </c>
      <c r="Y29" s="46"/>
      <c r="Z29" s="38">
        <f>ROUND(J29+R29,5)</f>
        <v>45</v>
      </c>
      <c r="AA29" s="46"/>
      <c r="AB29" s="38">
        <f>ROUND(L29+T29,5)</f>
        <v>180</v>
      </c>
      <c r="AC29" s="46"/>
      <c r="AD29" s="38">
        <f>ROUND((Z29-AB29),5)</f>
        <v>-135</v>
      </c>
      <c r="AE29" s="46"/>
      <c r="AF29" s="51">
        <f>ROUND(IF(AB29=0, IF(Z29=0, 0, 1), Z29/AB29),5)</f>
        <v>0.25</v>
      </c>
    </row>
    <row r="30" spans="1:32" x14ac:dyDescent="0.25">
      <c r="A30" s="26"/>
      <c r="B30" s="26"/>
      <c r="C30" s="26"/>
      <c r="D30" s="26"/>
      <c r="E30" s="26"/>
      <c r="F30" s="26" t="s">
        <v>995</v>
      </c>
      <c r="G30" s="26"/>
      <c r="H30" s="26"/>
      <c r="I30" s="26"/>
      <c r="J30" s="34">
        <f>ROUND(SUM(J27:J29),5)</f>
        <v>413.52</v>
      </c>
      <c r="K30" s="46"/>
      <c r="L30" s="34">
        <f>ROUND(SUM(L27:L29),5)</f>
        <v>180</v>
      </c>
      <c r="M30" s="46"/>
      <c r="N30" s="34">
        <f>ROUND((J30-L30),5)</f>
        <v>233.52</v>
      </c>
      <c r="O30" s="46"/>
      <c r="P30" s="47">
        <f>ROUND(IF(L30=0, IF(J30=0, 0, 1), J30/L30),5)</f>
        <v>2.2973300000000001</v>
      </c>
      <c r="Q30" s="46"/>
      <c r="R30" s="34">
        <f>ROUND(SUM(R27:R29),5)</f>
        <v>0</v>
      </c>
      <c r="S30" s="46"/>
      <c r="T30" s="34">
        <f>ROUND(SUM(T27:T29),5)</f>
        <v>0</v>
      </c>
      <c r="U30" s="46"/>
      <c r="V30" s="34">
        <f>ROUND((R30-T30),5)</f>
        <v>0</v>
      </c>
      <c r="W30" s="46"/>
      <c r="X30" s="47">
        <f>ROUND(IF(T30=0, IF(R30=0, 0, 1), R30/T30),5)</f>
        <v>0</v>
      </c>
      <c r="Y30" s="46"/>
      <c r="Z30" s="34">
        <f>ROUND(J30+R30,5)</f>
        <v>413.52</v>
      </c>
      <c r="AA30" s="46"/>
      <c r="AB30" s="34">
        <f>ROUND(L30+T30,5)</f>
        <v>180</v>
      </c>
      <c r="AC30" s="46"/>
      <c r="AD30" s="34">
        <f>ROUND((Z30-AB30),5)</f>
        <v>233.52</v>
      </c>
      <c r="AE30" s="46"/>
      <c r="AF30" s="47">
        <f>ROUND(IF(AB30=0, IF(Z30=0, 0, 1), Z30/AB30),5)</f>
        <v>2.2973300000000001</v>
      </c>
    </row>
    <row r="31" spans="1:32" x14ac:dyDescent="0.25">
      <c r="A31" s="26"/>
      <c r="B31" s="26"/>
      <c r="C31" s="26"/>
      <c r="D31" s="26"/>
      <c r="E31" s="26"/>
      <c r="F31" s="26" t="s">
        <v>824</v>
      </c>
      <c r="G31" s="26"/>
      <c r="H31" s="26"/>
      <c r="I31" s="26"/>
      <c r="J31" s="34"/>
      <c r="K31" s="46"/>
      <c r="L31" s="34"/>
      <c r="M31" s="46"/>
      <c r="N31" s="34"/>
      <c r="O31" s="46"/>
      <c r="P31" s="47"/>
      <c r="Q31" s="46"/>
      <c r="R31" s="34"/>
      <c r="S31" s="46"/>
      <c r="T31" s="34"/>
      <c r="U31" s="46"/>
      <c r="V31" s="34"/>
      <c r="W31" s="46"/>
      <c r="X31" s="47"/>
      <c r="Y31" s="46"/>
      <c r="Z31" s="34"/>
      <c r="AA31" s="46"/>
      <c r="AB31" s="34"/>
      <c r="AC31" s="46"/>
      <c r="AD31" s="34"/>
      <c r="AE31" s="46"/>
      <c r="AF31" s="47"/>
    </row>
    <row r="32" spans="1:32" x14ac:dyDescent="0.25">
      <c r="A32" s="26"/>
      <c r="B32" s="26"/>
      <c r="C32" s="26"/>
      <c r="D32" s="26"/>
      <c r="E32" s="26"/>
      <c r="F32" s="26"/>
      <c r="G32" s="26" t="s">
        <v>825</v>
      </c>
      <c r="H32" s="26"/>
      <c r="I32" s="26"/>
      <c r="J32" s="34">
        <v>464.85</v>
      </c>
      <c r="K32" s="46"/>
      <c r="L32" s="34">
        <v>486</v>
      </c>
      <c r="M32" s="46"/>
      <c r="N32" s="34">
        <f>ROUND((J32-L32),5)</f>
        <v>-21.15</v>
      </c>
      <c r="O32" s="46"/>
      <c r="P32" s="47">
        <f>ROUND(IF(L32=0, IF(J32=0, 0, 1), J32/L32),5)</f>
        <v>0.95648</v>
      </c>
      <c r="Q32" s="46"/>
      <c r="R32" s="34">
        <v>0</v>
      </c>
      <c r="S32" s="46"/>
      <c r="T32" s="34">
        <v>0</v>
      </c>
      <c r="U32" s="46"/>
      <c r="V32" s="34">
        <f>ROUND((R32-T32),5)</f>
        <v>0</v>
      </c>
      <c r="W32" s="46"/>
      <c r="X32" s="47">
        <f>ROUND(IF(T32=0, IF(R32=0, 0, 1), R32/T32),5)</f>
        <v>0</v>
      </c>
      <c r="Y32" s="46"/>
      <c r="Z32" s="34">
        <f>ROUND(J32+R32,5)</f>
        <v>464.85</v>
      </c>
      <c r="AA32" s="46"/>
      <c r="AB32" s="34">
        <f>ROUND(L32+T32,5)</f>
        <v>486</v>
      </c>
      <c r="AC32" s="46"/>
      <c r="AD32" s="34">
        <f>ROUND((Z32-AB32),5)</f>
        <v>-21.15</v>
      </c>
      <c r="AE32" s="46"/>
      <c r="AF32" s="47">
        <f>ROUND(IF(AB32=0, IF(Z32=0, 0, 1), Z32/AB32),5)</f>
        <v>0.95648</v>
      </c>
    </row>
    <row r="33" spans="1:32" x14ac:dyDescent="0.25">
      <c r="A33" s="26"/>
      <c r="B33" s="26"/>
      <c r="C33" s="26"/>
      <c r="D33" s="26"/>
      <c r="E33" s="26"/>
      <c r="F33" s="26"/>
      <c r="G33" s="26" t="s">
        <v>826</v>
      </c>
      <c r="H33" s="26"/>
      <c r="I33" s="26"/>
      <c r="J33" s="34">
        <v>13339.99</v>
      </c>
      <c r="K33" s="46"/>
      <c r="L33" s="34">
        <v>14570</v>
      </c>
      <c r="M33" s="46"/>
      <c r="N33" s="34">
        <f>ROUND((J33-L33),5)</f>
        <v>-1230.01</v>
      </c>
      <c r="O33" s="46"/>
      <c r="P33" s="47">
        <f>ROUND(IF(L33=0, IF(J33=0, 0, 1), J33/L33),5)</f>
        <v>0.91557999999999995</v>
      </c>
      <c r="Q33" s="46"/>
      <c r="R33" s="34">
        <v>0</v>
      </c>
      <c r="S33" s="46"/>
      <c r="T33" s="34">
        <v>0</v>
      </c>
      <c r="U33" s="46"/>
      <c r="V33" s="34">
        <f>ROUND((R33-T33),5)</f>
        <v>0</v>
      </c>
      <c r="W33" s="46"/>
      <c r="X33" s="47">
        <f>ROUND(IF(T33=0, IF(R33=0, 0, 1), R33/T33),5)</f>
        <v>0</v>
      </c>
      <c r="Y33" s="46"/>
      <c r="Z33" s="34">
        <f>ROUND(J33+R33,5)</f>
        <v>13339.99</v>
      </c>
      <c r="AA33" s="46"/>
      <c r="AB33" s="34">
        <f>ROUND(L33+T33,5)</f>
        <v>14570</v>
      </c>
      <c r="AC33" s="46"/>
      <c r="AD33" s="34">
        <f>ROUND((Z33-AB33),5)</f>
        <v>-1230.01</v>
      </c>
      <c r="AE33" s="46"/>
      <c r="AF33" s="47">
        <f>ROUND(IF(AB33=0, IF(Z33=0, 0, 1), Z33/AB33),5)</f>
        <v>0.91557999999999995</v>
      </c>
    </row>
    <row r="34" spans="1:32" ht="15.75" thickBot="1" x14ac:dyDescent="0.3">
      <c r="A34" s="26"/>
      <c r="B34" s="26"/>
      <c r="C34" s="26"/>
      <c r="D34" s="26"/>
      <c r="E34" s="26"/>
      <c r="F34" s="26"/>
      <c r="G34" s="26" t="s">
        <v>996</v>
      </c>
      <c r="H34" s="26"/>
      <c r="I34" s="26"/>
      <c r="J34" s="38">
        <v>31.42</v>
      </c>
      <c r="K34" s="46"/>
      <c r="L34" s="38"/>
      <c r="M34" s="46"/>
      <c r="N34" s="38"/>
      <c r="O34" s="46"/>
      <c r="P34" s="51"/>
      <c r="Q34" s="46"/>
      <c r="R34" s="38">
        <v>0</v>
      </c>
      <c r="S34" s="46"/>
      <c r="T34" s="38">
        <v>0</v>
      </c>
      <c r="U34" s="46"/>
      <c r="V34" s="38">
        <f>ROUND((R34-T34),5)</f>
        <v>0</v>
      </c>
      <c r="W34" s="46"/>
      <c r="X34" s="51">
        <f>ROUND(IF(T34=0, IF(R34=0, 0, 1), R34/T34),5)</f>
        <v>0</v>
      </c>
      <c r="Y34" s="46"/>
      <c r="Z34" s="38">
        <f>ROUND(J34+R34,5)</f>
        <v>31.42</v>
      </c>
      <c r="AA34" s="46"/>
      <c r="AB34" s="38">
        <f>ROUND(L34+T34,5)</f>
        <v>0</v>
      </c>
      <c r="AC34" s="46"/>
      <c r="AD34" s="38">
        <f>ROUND((Z34-AB34),5)</f>
        <v>31.42</v>
      </c>
      <c r="AE34" s="46"/>
      <c r="AF34" s="51">
        <f>ROUND(IF(AB34=0, IF(Z34=0, 0, 1), Z34/AB34),5)</f>
        <v>1</v>
      </c>
    </row>
    <row r="35" spans="1:32" x14ac:dyDescent="0.25">
      <c r="A35" s="26"/>
      <c r="B35" s="26"/>
      <c r="C35" s="26"/>
      <c r="D35" s="26"/>
      <c r="E35" s="26"/>
      <c r="F35" s="26" t="s">
        <v>827</v>
      </c>
      <c r="G35" s="26"/>
      <c r="H35" s="26"/>
      <c r="I35" s="26"/>
      <c r="J35" s="34">
        <f>ROUND(SUM(J31:J34),5)</f>
        <v>13836.26</v>
      </c>
      <c r="K35" s="46"/>
      <c r="L35" s="34">
        <f>ROUND(SUM(L31:L34),5)</f>
        <v>15056</v>
      </c>
      <c r="M35" s="46"/>
      <c r="N35" s="34">
        <f>ROUND((J35-L35),5)</f>
        <v>-1219.74</v>
      </c>
      <c r="O35" s="46"/>
      <c r="P35" s="47">
        <f>ROUND(IF(L35=0, IF(J35=0, 0, 1), J35/L35),5)</f>
        <v>0.91898999999999997</v>
      </c>
      <c r="Q35" s="46"/>
      <c r="R35" s="34">
        <f>ROUND(SUM(R31:R34),5)</f>
        <v>0</v>
      </c>
      <c r="S35" s="46"/>
      <c r="T35" s="34">
        <f>ROUND(SUM(T31:T34),5)</f>
        <v>0</v>
      </c>
      <c r="U35" s="46"/>
      <c r="V35" s="34">
        <f>ROUND((R35-T35),5)</f>
        <v>0</v>
      </c>
      <c r="W35" s="46"/>
      <c r="X35" s="47">
        <f>ROUND(IF(T35=0, IF(R35=0, 0, 1), R35/T35),5)</f>
        <v>0</v>
      </c>
      <c r="Y35" s="46"/>
      <c r="Z35" s="34">
        <f>ROUND(J35+R35,5)</f>
        <v>13836.26</v>
      </c>
      <c r="AA35" s="46"/>
      <c r="AB35" s="34">
        <f>ROUND(L35+T35,5)</f>
        <v>15056</v>
      </c>
      <c r="AC35" s="46"/>
      <c r="AD35" s="34">
        <f>ROUND((Z35-AB35),5)</f>
        <v>-1219.74</v>
      </c>
      <c r="AE35" s="46"/>
      <c r="AF35" s="47">
        <f>ROUND(IF(AB35=0, IF(Z35=0, 0, 1), Z35/AB35),5)</f>
        <v>0.91898999999999997</v>
      </c>
    </row>
    <row r="36" spans="1:32" x14ac:dyDescent="0.25">
      <c r="A36" s="26"/>
      <c r="B36" s="26"/>
      <c r="C36" s="26"/>
      <c r="D36" s="26"/>
      <c r="E36" s="26"/>
      <c r="F36" s="26" t="s">
        <v>828</v>
      </c>
      <c r="G36" s="26"/>
      <c r="H36" s="26"/>
      <c r="I36" s="26"/>
      <c r="J36" s="34"/>
      <c r="K36" s="46"/>
      <c r="L36" s="34"/>
      <c r="M36" s="46"/>
      <c r="N36" s="34"/>
      <c r="O36" s="46"/>
      <c r="P36" s="47"/>
      <c r="Q36" s="46"/>
      <c r="R36" s="34"/>
      <c r="S36" s="46"/>
      <c r="T36" s="34"/>
      <c r="U36" s="46"/>
      <c r="V36" s="34"/>
      <c r="W36" s="46"/>
      <c r="X36" s="47"/>
      <c r="Y36" s="46"/>
      <c r="Z36" s="34"/>
      <c r="AA36" s="46"/>
      <c r="AB36" s="34"/>
      <c r="AC36" s="46"/>
      <c r="AD36" s="34"/>
      <c r="AE36" s="46"/>
      <c r="AF36" s="47"/>
    </row>
    <row r="37" spans="1:32" x14ac:dyDescent="0.25">
      <c r="A37" s="26"/>
      <c r="B37" s="26"/>
      <c r="C37" s="26"/>
      <c r="D37" s="26"/>
      <c r="E37" s="26"/>
      <c r="F37" s="26"/>
      <c r="G37" s="26" t="s">
        <v>829</v>
      </c>
      <c r="H37" s="26"/>
      <c r="I37" s="26"/>
      <c r="J37" s="34">
        <v>4537.55</v>
      </c>
      <c r="K37" s="46"/>
      <c r="L37" s="34">
        <v>1800</v>
      </c>
      <c r="M37" s="46"/>
      <c r="N37" s="34">
        <f t="shared" ref="N37:N43" si="6">ROUND((J37-L37),5)</f>
        <v>2737.55</v>
      </c>
      <c r="O37" s="46"/>
      <c r="P37" s="47">
        <f t="shared" ref="P37:P43" si="7">ROUND(IF(L37=0, IF(J37=0, 0, 1), J37/L37),5)</f>
        <v>2.5208599999999999</v>
      </c>
      <c r="Q37" s="46"/>
      <c r="R37" s="34">
        <v>0</v>
      </c>
      <c r="S37" s="46"/>
      <c r="T37" s="34">
        <v>0</v>
      </c>
      <c r="U37" s="46"/>
      <c r="V37" s="34">
        <f t="shared" ref="V37:V43" si="8">ROUND((R37-T37),5)</f>
        <v>0</v>
      </c>
      <c r="W37" s="46"/>
      <c r="X37" s="47">
        <f t="shared" ref="X37:X43" si="9">ROUND(IF(T37=0, IF(R37=0, 0, 1), R37/T37),5)</f>
        <v>0</v>
      </c>
      <c r="Y37" s="46"/>
      <c r="Z37" s="34">
        <f t="shared" ref="Z37:Z43" si="10">ROUND(J37+R37,5)</f>
        <v>4537.55</v>
      </c>
      <c r="AA37" s="46"/>
      <c r="AB37" s="34">
        <f t="shared" ref="AB37:AB43" si="11">ROUND(L37+T37,5)</f>
        <v>1800</v>
      </c>
      <c r="AC37" s="46"/>
      <c r="AD37" s="34">
        <f t="shared" ref="AD37:AD43" si="12">ROUND((Z37-AB37),5)</f>
        <v>2737.55</v>
      </c>
      <c r="AE37" s="46"/>
      <c r="AF37" s="47">
        <f t="shared" ref="AF37:AF43" si="13">ROUND(IF(AB37=0, IF(Z37=0, 0, 1), Z37/AB37),5)</f>
        <v>2.5208599999999999</v>
      </c>
    </row>
    <row r="38" spans="1:32" x14ac:dyDescent="0.25">
      <c r="A38" s="26"/>
      <c r="B38" s="26"/>
      <c r="C38" s="26"/>
      <c r="D38" s="26"/>
      <c r="E38" s="26"/>
      <c r="F38" s="26"/>
      <c r="G38" s="26" t="s">
        <v>830</v>
      </c>
      <c r="H38" s="26"/>
      <c r="I38" s="26"/>
      <c r="J38" s="34">
        <v>0</v>
      </c>
      <c r="K38" s="46"/>
      <c r="L38" s="34">
        <v>1100</v>
      </c>
      <c r="M38" s="46"/>
      <c r="N38" s="34">
        <f t="shared" si="6"/>
        <v>-1100</v>
      </c>
      <c r="O38" s="46"/>
      <c r="P38" s="47">
        <f t="shared" si="7"/>
        <v>0</v>
      </c>
      <c r="Q38" s="46"/>
      <c r="R38" s="34">
        <v>0</v>
      </c>
      <c r="S38" s="46"/>
      <c r="T38" s="34">
        <v>0</v>
      </c>
      <c r="U38" s="46"/>
      <c r="V38" s="34">
        <f t="shared" si="8"/>
        <v>0</v>
      </c>
      <c r="W38" s="46"/>
      <c r="X38" s="47">
        <f t="shared" si="9"/>
        <v>0</v>
      </c>
      <c r="Y38" s="46"/>
      <c r="Z38" s="34">
        <f t="shared" si="10"/>
        <v>0</v>
      </c>
      <c r="AA38" s="46"/>
      <c r="AB38" s="34">
        <f t="shared" si="11"/>
        <v>1100</v>
      </c>
      <c r="AC38" s="46"/>
      <c r="AD38" s="34">
        <f t="shared" si="12"/>
        <v>-1100</v>
      </c>
      <c r="AE38" s="46"/>
      <c r="AF38" s="47">
        <f t="shared" si="13"/>
        <v>0</v>
      </c>
    </row>
    <row r="39" spans="1:32" x14ac:dyDescent="0.25">
      <c r="A39" s="26"/>
      <c r="B39" s="26"/>
      <c r="C39" s="26"/>
      <c r="D39" s="26"/>
      <c r="E39" s="26"/>
      <c r="F39" s="26"/>
      <c r="G39" s="26" t="s">
        <v>831</v>
      </c>
      <c r="H39" s="26"/>
      <c r="I39" s="26"/>
      <c r="J39" s="34">
        <v>0</v>
      </c>
      <c r="K39" s="46"/>
      <c r="L39" s="34">
        <v>1000</v>
      </c>
      <c r="M39" s="46"/>
      <c r="N39" s="34">
        <f t="shared" si="6"/>
        <v>-1000</v>
      </c>
      <c r="O39" s="46"/>
      <c r="P39" s="47">
        <f t="shared" si="7"/>
        <v>0</v>
      </c>
      <c r="Q39" s="46"/>
      <c r="R39" s="34">
        <v>0</v>
      </c>
      <c r="S39" s="46"/>
      <c r="T39" s="34">
        <v>0</v>
      </c>
      <c r="U39" s="46"/>
      <c r="V39" s="34">
        <f t="shared" si="8"/>
        <v>0</v>
      </c>
      <c r="W39" s="46"/>
      <c r="X39" s="47">
        <f t="shared" si="9"/>
        <v>0</v>
      </c>
      <c r="Y39" s="46"/>
      <c r="Z39" s="34">
        <f t="shared" si="10"/>
        <v>0</v>
      </c>
      <c r="AA39" s="46"/>
      <c r="AB39" s="34">
        <f t="shared" si="11"/>
        <v>1000</v>
      </c>
      <c r="AC39" s="46"/>
      <c r="AD39" s="34">
        <f t="shared" si="12"/>
        <v>-1000</v>
      </c>
      <c r="AE39" s="46"/>
      <c r="AF39" s="47">
        <f t="shared" si="13"/>
        <v>0</v>
      </c>
    </row>
    <row r="40" spans="1:32" x14ac:dyDescent="0.25">
      <c r="A40" s="26"/>
      <c r="B40" s="26"/>
      <c r="C40" s="26"/>
      <c r="D40" s="26"/>
      <c r="E40" s="26"/>
      <c r="F40" s="26"/>
      <c r="G40" s="26" t="s">
        <v>832</v>
      </c>
      <c r="H40" s="26"/>
      <c r="I40" s="26"/>
      <c r="J40" s="34">
        <v>170</v>
      </c>
      <c r="K40" s="46"/>
      <c r="L40" s="34">
        <v>1375</v>
      </c>
      <c r="M40" s="46"/>
      <c r="N40" s="34">
        <f t="shared" si="6"/>
        <v>-1205</v>
      </c>
      <c r="O40" s="46"/>
      <c r="P40" s="47">
        <f t="shared" si="7"/>
        <v>0.12364</v>
      </c>
      <c r="Q40" s="46"/>
      <c r="R40" s="34">
        <v>0</v>
      </c>
      <c r="S40" s="46"/>
      <c r="T40" s="34">
        <v>0</v>
      </c>
      <c r="U40" s="46"/>
      <c r="V40" s="34">
        <f t="shared" si="8"/>
        <v>0</v>
      </c>
      <c r="W40" s="46"/>
      <c r="X40" s="47">
        <f t="shared" si="9"/>
        <v>0</v>
      </c>
      <c r="Y40" s="46"/>
      <c r="Z40" s="34">
        <f t="shared" si="10"/>
        <v>170</v>
      </c>
      <c r="AA40" s="46"/>
      <c r="AB40" s="34">
        <f t="shared" si="11"/>
        <v>1375</v>
      </c>
      <c r="AC40" s="46"/>
      <c r="AD40" s="34">
        <f t="shared" si="12"/>
        <v>-1205</v>
      </c>
      <c r="AE40" s="46"/>
      <c r="AF40" s="47">
        <f t="shared" si="13"/>
        <v>0.12364</v>
      </c>
    </row>
    <row r="41" spans="1:32" ht="15.75" thickBot="1" x14ac:dyDescent="0.3">
      <c r="A41" s="26"/>
      <c r="B41" s="26"/>
      <c r="C41" s="26"/>
      <c r="D41" s="26"/>
      <c r="E41" s="26"/>
      <c r="F41" s="26"/>
      <c r="G41" s="26" t="s">
        <v>833</v>
      </c>
      <c r="H41" s="26"/>
      <c r="I41" s="26"/>
      <c r="J41" s="38">
        <v>2913.83</v>
      </c>
      <c r="K41" s="46"/>
      <c r="L41" s="38">
        <v>1400</v>
      </c>
      <c r="M41" s="46"/>
      <c r="N41" s="38">
        <f t="shared" si="6"/>
        <v>1513.83</v>
      </c>
      <c r="O41" s="46"/>
      <c r="P41" s="51">
        <f t="shared" si="7"/>
        <v>2.0813100000000002</v>
      </c>
      <c r="Q41" s="46"/>
      <c r="R41" s="38">
        <v>0</v>
      </c>
      <c r="S41" s="46"/>
      <c r="T41" s="38">
        <v>0</v>
      </c>
      <c r="U41" s="46"/>
      <c r="V41" s="38">
        <f t="shared" si="8"/>
        <v>0</v>
      </c>
      <c r="W41" s="46"/>
      <c r="X41" s="51">
        <f t="shared" si="9"/>
        <v>0</v>
      </c>
      <c r="Y41" s="46"/>
      <c r="Z41" s="38">
        <f t="shared" si="10"/>
        <v>2913.83</v>
      </c>
      <c r="AA41" s="46"/>
      <c r="AB41" s="38">
        <f t="shared" si="11"/>
        <v>1400</v>
      </c>
      <c r="AC41" s="46"/>
      <c r="AD41" s="38">
        <f t="shared" si="12"/>
        <v>1513.83</v>
      </c>
      <c r="AE41" s="46"/>
      <c r="AF41" s="51">
        <f t="shared" si="13"/>
        <v>2.0813100000000002</v>
      </c>
    </row>
    <row r="42" spans="1:32" x14ac:dyDescent="0.25">
      <c r="A42" s="26"/>
      <c r="B42" s="26"/>
      <c r="C42" s="26"/>
      <c r="D42" s="26"/>
      <c r="E42" s="26"/>
      <c r="F42" s="26" t="s">
        <v>834</v>
      </c>
      <c r="G42" s="26"/>
      <c r="H42" s="26"/>
      <c r="I42" s="26"/>
      <c r="J42" s="34">
        <f>ROUND(SUM(J36:J41),5)</f>
        <v>7621.38</v>
      </c>
      <c r="K42" s="46"/>
      <c r="L42" s="34">
        <f>ROUND(SUM(L36:L41),5)</f>
        <v>6675</v>
      </c>
      <c r="M42" s="46"/>
      <c r="N42" s="34">
        <f t="shared" si="6"/>
        <v>946.38</v>
      </c>
      <c r="O42" s="46"/>
      <c r="P42" s="47">
        <f t="shared" si="7"/>
        <v>1.14178</v>
      </c>
      <c r="Q42" s="46"/>
      <c r="R42" s="34">
        <f>ROUND(SUM(R36:R41),5)</f>
        <v>0</v>
      </c>
      <c r="S42" s="46"/>
      <c r="T42" s="34">
        <f>ROUND(SUM(T36:T41),5)</f>
        <v>0</v>
      </c>
      <c r="U42" s="46"/>
      <c r="V42" s="34">
        <f t="shared" si="8"/>
        <v>0</v>
      </c>
      <c r="W42" s="46"/>
      <c r="X42" s="47">
        <f t="shared" si="9"/>
        <v>0</v>
      </c>
      <c r="Y42" s="46"/>
      <c r="Z42" s="34">
        <f t="shared" si="10"/>
        <v>7621.38</v>
      </c>
      <c r="AA42" s="46"/>
      <c r="AB42" s="34">
        <f t="shared" si="11"/>
        <v>6675</v>
      </c>
      <c r="AC42" s="46"/>
      <c r="AD42" s="34">
        <f t="shared" si="12"/>
        <v>946.38</v>
      </c>
      <c r="AE42" s="46"/>
      <c r="AF42" s="47">
        <f t="shared" si="13"/>
        <v>1.14178</v>
      </c>
    </row>
    <row r="43" spans="1:32" x14ac:dyDescent="0.25">
      <c r="A43" s="26"/>
      <c r="B43" s="26"/>
      <c r="C43" s="26"/>
      <c r="D43" s="26"/>
      <c r="E43" s="26"/>
      <c r="F43" s="26" t="s">
        <v>835</v>
      </c>
      <c r="G43" s="26"/>
      <c r="H43" s="26"/>
      <c r="I43" s="26"/>
      <c r="J43" s="34">
        <v>0</v>
      </c>
      <c r="K43" s="46"/>
      <c r="L43" s="34">
        <v>1500</v>
      </c>
      <c r="M43" s="46"/>
      <c r="N43" s="34">
        <f t="shared" si="6"/>
        <v>-1500</v>
      </c>
      <c r="O43" s="46"/>
      <c r="P43" s="47">
        <f t="shared" si="7"/>
        <v>0</v>
      </c>
      <c r="Q43" s="46"/>
      <c r="R43" s="34">
        <v>0</v>
      </c>
      <c r="S43" s="46"/>
      <c r="T43" s="34">
        <v>0</v>
      </c>
      <c r="U43" s="46"/>
      <c r="V43" s="34">
        <f t="shared" si="8"/>
        <v>0</v>
      </c>
      <c r="W43" s="46"/>
      <c r="X43" s="47">
        <f t="shared" si="9"/>
        <v>0</v>
      </c>
      <c r="Y43" s="46"/>
      <c r="Z43" s="34">
        <f t="shared" si="10"/>
        <v>0</v>
      </c>
      <c r="AA43" s="46"/>
      <c r="AB43" s="34">
        <f t="shared" si="11"/>
        <v>1500</v>
      </c>
      <c r="AC43" s="46"/>
      <c r="AD43" s="34">
        <f t="shared" si="12"/>
        <v>-1500</v>
      </c>
      <c r="AE43" s="46"/>
      <c r="AF43" s="47">
        <f t="shared" si="13"/>
        <v>0</v>
      </c>
    </row>
    <row r="44" spans="1:32" x14ac:dyDescent="0.25">
      <c r="A44" s="26"/>
      <c r="B44" s="26"/>
      <c r="C44" s="26"/>
      <c r="D44" s="26"/>
      <c r="E44" s="26"/>
      <c r="F44" s="26" t="s">
        <v>836</v>
      </c>
      <c r="G44" s="26"/>
      <c r="H44" s="26"/>
      <c r="I44" s="26"/>
      <c r="J44" s="34"/>
      <c r="K44" s="46"/>
      <c r="L44" s="34"/>
      <c r="M44" s="46"/>
      <c r="N44" s="34"/>
      <c r="O44" s="46"/>
      <c r="P44" s="47"/>
      <c r="Q44" s="46"/>
      <c r="R44" s="34"/>
      <c r="S44" s="46"/>
      <c r="T44" s="34"/>
      <c r="U44" s="46"/>
      <c r="V44" s="34"/>
      <c r="W44" s="46"/>
      <c r="X44" s="47"/>
      <c r="Y44" s="46"/>
      <c r="Z44" s="34"/>
      <c r="AA44" s="46"/>
      <c r="AB44" s="34"/>
      <c r="AC44" s="46"/>
      <c r="AD44" s="34"/>
      <c r="AE44" s="46"/>
      <c r="AF44" s="47"/>
    </row>
    <row r="45" spans="1:32" x14ac:dyDescent="0.25">
      <c r="A45" s="26"/>
      <c r="B45" s="26"/>
      <c r="C45" s="26"/>
      <c r="D45" s="26"/>
      <c r="E45" s="26"/>
      <c r="F45" s="26"/>
      <c r="G45" s="26" t="s">
        <v>837</v>
      </c>
      <c r="H45" s="26"/>
      <c r="I45" s="26"/>
      <c r="J45" s="34">
        <v>3423</v>
      </c>
      <c r="K45" s="46"/>
      <c r="L45" s="34">
        <v>3500</v>
      </c>
      <c r="M45" s="46"/>
      <c r="N45" s="34">
        <f t="shared" ref="N45:N50" si="14">ROUND((J45-L45),5)</f>
        <v>-77</v>
      </c>
      <c r="O45" s="46"/>
      <c r="P45" s="47">
        <f t="shared" ref="P45:P50" si="15">ROUND(IF(L45=0, IF(J45=0, 0, 1), J45/L45),5)</f>
        <v>0.97799999999999998</v>
      </c>
      <c r="Q45" s="46"/>
      <c r="R45" s="34">
        <v>0</v>
      </c>
      <c r="S45" s="46"/>
      <c r="T45" s="34">
        <v>0</v>
      </c>
      <c r="U45" s="46"/>
      <c r="V45" s="34">
        <f t="shared" ref="V45:V51" si="16">ROUND((R45-T45),5)</f>
        <v>0</v>
      </c>
      <c r="W45" s="46"/>
      <c r="X45" s="47">
        <f t="shared" ref="X45:X51" si="17">ROUND(IF(T45=0, IF(R45=0, 0, 1), R45/T45),5)</f>
        <v>0</v>
      </c>
      <c r="Y45" s="46"/>
      <c r="Z45" s="34">
        <f t="shared" ref="Z45:Z51" si="18">ROUND(J45+R45,5)</f>
        <v>3423</v>
      </c>
      <c r="AA45" s="46"/>
      <c r="AB45" s="34">
        <f t="shared" ref="AB45:AB51" si="19">ROUND(L45+T45,5)</f>
        <v>3500</v>
      </c>
      <c r="AC45" s="46"/>
      <c r="AD45" s="34">
        <f t="shared" ref="AD45:AD51" si="20">ROUND((Z45-AB45),5)</f>
        <v>-77</v>
      </c>
      <c r="AE45" s="46"/>
      <c r="AF45" s="47">
        <f t="shared" ref="AF45:AF51" si="21">ROUND(IF(AB45=0, IF(Z45=0, 0, 1), Z45/AB45),5)</f>
        <v>0.97799999999999998</v>
      </c>
    </row>
    <row r="46" spans="1:32" x14ac:dyDescent="0.25">
      <c r="A46" s="26"/>
      <c r="B46" s="26"/>
      <c r="C46" s="26"/>
      <c r="D46" s="26"/>
      <c r="E46" s="26"/>
      <c r="F46" s="26"/>
      <c r="G46" s="26" t="s">
        <v>838</v>
      </c>
      <c r="H46" s="26"/>
      <c r="I46" s="26"/>
      <c r="J46" s="34">
        <v>1157.58</v>
      </c>
      <c r="K46" s="46"/>
      <c r="L46" s="34">
        <v>1794</v>
      </c>
      <c r="M46" s="46"/>
      <c r="N46" s="34">
        <f t="shared" si="14"/>
        <v>-636.41999999999996</v>
      </c>
      <c r="O46" s="46"/>
      <c r="P46" s="47">
        <f t="shared" si="15"/>
        <v>0.64524999999999999</v>
      </c>
      <c r="Q46" s="46"/>
      <c r="R46" s="34">
        <v>0</v>
      </c>
      <c r="S46" s="46"/>
      <c r="T46" s="34">
        <v>0</v>
      </c>
      <c r="U46" s="46"/>
      <c r="V46" s="34">
        <f t="shared" si="16"/>
        <v>0</v>
      </c>
      <c r="W46" s="46"/>
      <c r="X46" s="47">
        <f t="shared" si="17"/>
        <v>0</v>
      </c>
      <c r="Y46" s="46"/>
      <c r="Z46" s="34">
        <f t="shared" si="18"/>
        <v>1157.58</v>
      </c>
      <c r="AA46" s="46"/>
      <c r="AB46" s="34">
        <f t="shared" si="19"/>
        <v>1794</v>
      </c>
      <c r="AC46" s="46"/>
      <c r="AD46" s="34">
        <f t="shared" si="20"/>
        <v>-636.41999999999996</v>
      </c>
      <c r="AE46" s="46"/>
      <c r="AF46" s="47">
        <f t="shared" si="21"/>
        <v>0.64524999999999999</v>
      </c>
    </row>
    <row r="47" spans="1:32" x14ac:dyDescent="0.25">
      <c r="A47" s="26"/>
      <c r="B47" s="26"/>
      <c r="C47" s="26"/>
      <c r="D47" s="26"/>
      <c r="E47" s="26"/>
      <c r="F47" s="26"/>
      <c r="G47" s="26" t="s">
        <v>839</v>
      </c>
      <c r="H47" s="26"/>
      <c r="I47" s="26"/>
      <c r="J47" s="34">
        <v>17803</v>
      </c>
      <c r="K47" s="46"/>
      <c r="L47" s="34">
        <v>20000</v>
      </c>
      <c r="M47" s="46"/>
      <c r="N47" s="34">
        <f t="shared" si="14"/>
        <v>-2197</v>
      </c>
      <c r="O47" s="46"/>
      <c r="P47" s="47">
        <f t="shared" si="15"/>
        <v>0.89015</v>
      </c>
      <c r="Q47" s="46"/>
      <c r="R47" s="34">
        <v>0</v>
      </c>
      <c r="S47" s="46"/>
      <c r="T47" s="34">
        <v>0</v>
      </c>
      <c r="U47" s="46"/>
      <c r="V47" s="34">
        <f t="shared" si="16"/>
        <v>0</v>
      </c>
      <c r="W47" s="46"/>
      <c r="X47" s="47">
        <f t="shared" si="17"/>
        <v>0</v>
      </c>
      <c r="Y47" s="46"/>
      <c r="Z47" s="34">
        <f t="shared" si="18"/>
        <v>17803</v>
      </c>
      <c r="AA47" s="46"/>
      <c r="AB47" s="34">
        <f t="shared" si="19"/>
        <v>20000</v>
      </c>
      <c r="AC47" s="46"/>
      <c r="AD47" s="34">
        <f t="shared" si="20"/>
        <v>-2197</v>
      </c>
      <c r="AE47" s="46"/>
      <c r="AF47" s="47">
        <f t="shared" si="21"/>
        <v>0.89015</v>
      </c>
    </row>
    <row r="48" spans="1:32" ht="15.75" thickBot="1" x14ac:dyDescent="0.3">
      <c r="A48" s="26"/>
      <c r="B48" s="26"/>
      <c r="C48" s="26"/>
      <c r="D48" s="26"/>
      <c r="E48" s="26"/>
      <c r="F48" s="26"/>
      <c r="G48" s="26" t="s">
        <v>840</v>
      </c>
      <c r="H48" s="26"/>
      <c r="I48" s="26"/>
      <c r="J48" s="38">
        <v>20554</v>
      </c>
      <c r="K48" s="46"/>
      <c r="L48" s="38">
        <v>20000</v>
      </c>
      <c r="M48" s="46"/>
      <c r="N48" s="38">
        <f t="shared" si="14"/>
        <v>554</v>
      </c>
      <c r="O48" s="46"/>
      <c r="P48" s="51">
        <f t="shared" si="15"/>
        <v>1.0277000000000001</v>
      </c>
      <c r="Q48" s="46"/>
      <c r="R48" s="38">
        <v>0</v>
      </c>
      <c r="S48" s="46"/>
      <c r="T48" s="38">
        <v>0</v>
      </c>
      <c r="U48" s="46"/>
      <c r="V48" s="38">
        <f t="shared" si="16"/>
        <v>0</v>
      </c>
      <c r="W48" s="46"/>
      <c r="X48" s="51">
        <f t="shared" si="17"/>
        <v>0</v>
      </c>
      <c r="Y48" s="46"/>
      <c r="Z48" s="38">
        <f t="shared" si="18"/>
        <v>20554</v>
      </c>
      <c r="AA48" s="46"/>
      <c r="AB48" s="38">
        <f t="shared" si="19"/>
        <v>20000</v>
      </c>
      <c r="AC48" s="46"/>
      <c r="AD48" s="38">
        <f t="shared" si="20"/>
        <v>554</v>
      </c>
      <c r="AE48" s="46"/>
      <c r="AF48" s="51">
        <f t="shared" si="21"/>
        <v>1.0277000000000001</v>
      </c>
    </row>
    <row r="49" spans="1:32" x14ac:dyDescent="0.25">
      <c r="A49" s="26"/>
      <c r="B49" s="26"/>
      <c r="C49" s="26"/>
      <c r="D49" s="26"/>
      <c r="E49" s="26"/>
      <c r="F49" s="26" t="s">
        <v>841</v>
      </c>
      <c r="G49" s="26"/>
      <c r="H49" s="26"/>
      <c r="I49" s="26"/>
      <c r="J49" s="34">
        <f>ROUND(SUM(J44:J48),5)</f>
        <v>42937.58</v>
      </c>
      <c r="K49" s="46"/>
      <c r="L49" s="34">
        <f>ROUND(SUM(L44:L48),5)</f>
        <v>45294</v>
      </c>
      <c r="M49" s="46"/>
      <c r="N49" s="34">
        <f t="shared" si="14"/>
        <v>-2356.42</v>
      </c>
      <c r="O49" s="46"/>
      <c r="P49" s="47">
        <f t="shared" si="15"/>
        <v>0.94798000000000004</v>
      </c>
      <c r="Q49" s="46"/>
      <c r="R49" s="34">
        <f>ROUND(SUM(R44:R48),5)</f>
        <v>0</v>
      </c>
      <c r="S49" s="46"/>
      <c r="T49" s="34">
        <f>ROUND(SUM(T44:T48),5)</f>
        <v>0</v>
      </c>
      <c r="U49" s="46"/>
      <c r="V49" s="34">
        <f t="shared" si="16"/>
        <v>0</v>
      </c>
      <c r="W49" s="46"/>
      <c r="X49" s="47">
        <f t="shared" si="17"/>
        <v>0</v>
      </c>
      <c r="Y49" s="46"/>
      <c r="Z49" s="34">
        <f t="shared" si="18"/>
        <v>42937.58</v>
      </c>
      <c r="AA49" s="46"/>
      <c r="AB49" s="34">
        <f t="shared" si="19"/>
        <v>45294</v>
      </c>
      <c r="AC49" s="46"/>
      <c r="AD49" s="34">
        <f t="shared" si="20"/>
        <v>-2356.42</v>
      </c>
      <c r="AE49" s="46"/>
      <c r="AF49" s="47">
        <f t="shared" si="21"/>
        <v>0.94798000000000004</v>
      </c>
    </row>
    <row r="50" spans="1:32" x14ac:dyDescent="0.25">
      <c r="A50" s="26"/>
      <c r="B50" s="26"/>
      <c r="C50" s="26"/>
      <c r="D50" s="26"/>
      <c r="E50" s="26"/>
      <c r="F50" s="26" t="s">
        <v>842</v>
      </c>
      <c r="G50" s="26"/>
      <c r="H50" s="26"/>
      <c r="I50" s="26"/>
      <c r="J50" s="34">
        <v>2829.85</v>
      </c>
      <c r="K50" s="46"/>
      <c r="L50" s="34">
        <v>5320</v>
      </c>
      <c r="M50" s="46"/>
      <c r="N50" s="34">
        <f t="shared" si="14"/>
        <v>-2490.15</v>
      </c>
      <c r="O50" s="46"/>
      <c r="P50" s="47">
        <f t="shared" si="15"/>
        <v>0.53193000000000001</v>
      </c>
      <c r="Q50" s="46"/>
      <c r="R50" s="34">
        <v>0</v>
      </c>
      <c r="S50" s="46"/>
      <c r="T50" s="34">
        <v>0</v>
      </c>
      <c r="U50" s="46"/>
      <c r="V50" s="34">
        <f t="shared" si="16"/>
        <v>0</v>
      </c>
      <c r="W50" s="46"/>
      <c r="X50" s="47">
        <f t="shared" si="17"/>
        <v>0</v>
      </c>
      <c r="Y50" s="46"/>
      <c r="Z50" s="34">
        <f t="shared" si="18"/>
        <v>2829.85</v>
      </c>
      <c r="AA50" s="46"/>
      <c r="AB50" s="34">
        <f t="shared" si="19"/>
        <v>5320</v>
      </c>
      <c r="AC50" s="46"/>
      <c r="AD50" s="34">
        <f t="shared" si="20"/>
        <v>-2490.15</v>
      </c>
      <c r="AE50" s="46"/>
      <c r="AF50" s="47">
        <f t="shared" si="21"/>
        <v>0.53193000000000001</v>
      </c>
    </row>
    <row r="51" spans="1:32" x14ac:dyDescent="0.25">
      <c r="A51" s="26"/>
      <c r="B51" s="26"/>
      <c r="C51" s="26"/>
      <c r="D51" s="26"/>
      <c r="E51" s="26"/>
      <c r="F51" s="26" t="s">
        <v>843</v>
      </c>
      <c r="G51" s="26"/>
      <c r="H51" s="26"/>
      <c r="I51" s="26"/>
      <c r="J51" s="34">
        <v>899.99</v>
      </c>
      <c r="K51" s="46"/>
      <c r="L51" s="34"/>
      <c r="M51" s="46"/>
      <c r="N51" s="34"/>
      <c r="O51" s="46"/>
      <c r="P51" s="47"/>
      <c r="Q51" s="46"/>
      <c r="R51" s="34">
        <v>0</v>
      </c>
      <c r="S51" s="46"/>
      <c r="T51" s="34">
        <v>0</v>
      </c>
      <c r="U51" s="46"/>
      <c r="V51" s="34">
        <f t="shared" si="16"/>
        <v>0</v>
      </c>
      <c r="W51" s="46"/>
      <c r="X51" s="47">
        <f t="shared" si="17"/>
        <v>0</v>
      </c>
      <c r="Y51" s="46"/>
      <c r="Z51" s="34">
        <f t="shared" si="18"/>
        <v>899.99</v>
      </c>
      <c r="AA51" s="46"/>
      <c r="AB51" s="34">
        <f t="shared" si="19"/>
        <v>0</v>
      </c>
      <c r="AC51" s="46"/>
      <c r="AD51" s="34">
        <f t="shared" si="20"/>
        <v>899.99</v>
      </c>
      <c r="AE51" s="46"/>
      <c r="AF51" s="47">
        <f t="shared" si="21"/>
        <v>1</v>
      </c>
    </row>
    <row r="52" spans="1:32" x14ac:dyDescent="0.25">
      <c r="A52" s="26"/>
      <c r="B52" s="26"/>
      <c r="C52" s="26"/>
      <c r="D52" s="26"/>
      <c r="E52" s="26"/>
      <c r="F52" s="26" t="s">
        <v>844</v>
      </c>
      <c r="G52" s="26"/>
      <c r="H52" s="26"/>
      <c r="I52" s="26"/>
      <c r="J52" s="34"/>
      <c r="K52" s="46"/>
      <c r="L52" s="34"/>
      <c r="M52" s="46"/>
      <c r="N52" s="34"/>
      <c r="O52" s="46"/>
      <c r="P52" s="47"/>
      <c r="Q52" s="46"/>
      <c r="R52" s="34"/>
      <c r="S52" s="46"/>
      <c r="T52" s="34"/>
      <c r="U52" s="46"/>
      <c r="V52" s="34"/>
      <c r="W52" s="46"/>
      <c r="X52" s="47"/>
      <c r="Y52" s="46"/>
      <c r="Z52" s="34"/>
      <c r="AA52" s="46"/>
      <c r="AB52" s="34"/>
      <c r="AC52" s="46"/>
      <c r="AD52" s="34"/>
      <c r="AE52" s="46"/>
      <c r="AF52" s="47"/>
    </row>
    <row r="53" spans="1:32" x14ac:dyDescent="0.25">
      <c r="A53" s="26"/>
      <c r="B53" s="26"/>
      <c r="C53" s="26"/>
      <c r="D53" s="26"/>
      <c r="E53" s="26"/>
      <c r="F53" s="26"/>
      <c r="G53" s="26" t="s">
        <v>845</v>
      </c>
      <c r="H53" s="26"/>
      <c r="I53" s="26"/>
      <c r="J53" s="34"/>
      <c r="K53" s="46"/>
      <c r="L53" s="34"/>
      <c r="M53" s="46"/>
      <c r="N53" s="34"/>
      <c r="O53" s="46"/>
      <c r="P53" s="47"/>
      <c r="Q53" s="46"/>
      <c r="R53" s="34"/>
      <c r="S53" s="46"/>
      <c r="T53" s="34"/>
      <c r="U53" s="46"/>
      <c r="V53" s="34"/>
      <c r="W53" s="46"/>
      <c r="X53" s="47"/>
      <c r="Y53" s="46"/>
      <c r="Z53" s="34"/>
      <c r="AA53" s="46"/>
      <c r="AB53" s="34"/>
      <c r="AC53" s="46"/>
      <c r="AD53" s="34"/>
      <c r="AE53" s="46"/>
      <c r="AF53" s="47"/>
    </row>
    <row r="54" spans="1:32" x14ac:dyDescent="0.25">
      <c r="A54" s="26"/>
      <c r="B54" s="26"/>
      <c r="C54" s="26"/>
      <c r="D54" s="26"/>
      <c r="E54" s="26"/>
      <c r="F54" s="26"/>
      <c r="G54" s="26"/>
      <c r="H54" s="26" t="s">
        <v>846</v>
      </c>
      <c r="I54" s="26"/>
      <c r="J54" s="34"/>
      <c r="K54" s="46"/>
      <c r="L54" s="34"/>
      <c r="M54" s="46"/>
      <c r="N54" s="34"/>
      <c r="O54" s="46"/>
      <c r="P54" s="47"/>
      <c r="Q54" s="46"/>
      <c r="R54" s="34"/>
      <c r="S54" s="46"/>
      <c r="T54" s="34"/>
      <c r="U54" s="46"/>
      <c r="V54" s="34"/>
      <c r="W54" s="46"/>
      <c r="X54" s="47"/>
      <c r="Y54" s="46"/>
      <c r="Z54" s="34"/>
      <c r="AA54" s="46"/>
      <c r="AB54" s="34"/>
      <c r="AC54" s="46"/>
      <c r="AD54" s="34"/>
      <c r="AE54" s="46"/>
      <c r="AF54" s="47"/>
    </row>
    <row r="55" spans="1:32" x14ac:dyDescent="0.25">
      <c r="A55" s="26"/>
      <c r="B55" s="26"/>
      <c r="C55" s="26"/>
      <c r="D55" s="26"/>
      <c r="E55" s="26"/>
      <c r="F55" s="26"/>
      <c r="G55" s="26"/>
      <c r="H55" s="26"/>
      <c r="I55" s="26" t="s">
        <v>847</v>
      </c>
      <c r="J55" s="34">
        <v>94876.34</v>
      </c>
      <c r="K55" s="46"/>
      <c r="L55" s="34">
        <v>108465.5</v>
      </c>
      <c r="M55" s="46"/>
      <c r="N55" s="34">
        <f>ROUND((J55-L55),5)</f>
        <v>-13589.16</v>
      </c>
      <c r="O55" s="46"/>
      <c r="P55" s="47">
        <f>ROUND(IF(L55=0, IF(J55=0, 0, 1), J55/L55),5)</f>
        <v>0.87470999999999999</v>
      </c>
      <c r="Q55" s="46"/>
      <c r="R55" s="34">
        <v>0</v>
      </c>
      <c r="S55" s="46"/>
      <c r="T55" s="34">
        <v>0</v>
      </c>
      <c r="U55" s="46"/>
      <c r="V55" s="34">
        <f t="shared" ref="V55:V71" si="22">ROUND((R55-T55),5)</f>
        <v>0</v>
      </c>
      <c r="W55" s="46"/>
      <c r="X55" s="47">
        <f t="shared" ref="X55:X71" si="23">ROUND(IF(T55=0, IF(R55=0, 0, 1), R55/T55),5)</f>
        <v>0</v>
      </c>
      <c r="Y55" s="46"/>
      <c r="Z55" s="34">
        <f t="shared" ref="Z55:Z71" si="24">ROUND(J55+R55,5)</f>
        <v>94876.34</v>
      </c>
      <c r="AA55" s="46"/>
      <c r="AB55" s="34">
        <f t="shared" ref="AB55:AB71" si="25">ROUND(L55+T55,5)</f>
        <v>108465.5</v>
      </c>
      <c r="AC55" s="46"/>
      <c r="AD55" s="34">
        <f t="shared" ref="AD55:AD71" si="26">ROUND((Z55-AB55),5)</f>
        <v>-13589.16</v>
      </c>
      <c r="AE55" s="46"/>
      <c r="AF55" s="47">
        <f t="shared" ref="AF55:AF71" si="27">ROUND(IF(AB55=0, IF(Z55=0, 0, 1), Z55/AB55),5)</f>
        <v>0.87470999999999999</v>
      </c>
    </row>
    <row r="56" spans="1:32" x14ac:dyDescent="0.25">
      <c r="A56" s="26"/>
      <c r="B56" s="26"/>
      <c r="C56" s="26"/>
      <c r="D56" s="26"/>
      <c r="E56" s="26"/>
      <c r="F56" s="26"/>
      <c r="G56" s="26"/>
      <c r="H56" s="26"/>
      <c r="I56" s="26" t="s">
        <v>848</v>
      </c>
      <c r="J56" s="34">
        <v>5813.16</v>
      </c>
      <c r="K56" s="46"/>
      <c r="L56" s="34">
        <v>8677.24</v>
      </c>
      <c r="M56" s="46"/>
      <c r="N56" s="34">
        <f>ROUND((J56-L56),5)</f>
        <v>-2864.08</v>
      </c>
      <c r="O56" s="46"/>
      <c r="P56" s="47">
        <f>ROUND(IF(L56=0, IF(J56=0, 0, 1), J56/L56),5)</f>
        <v>0.66993000000000003</v>
      </c>
      <c r="Q56" s="46"/>
      <c r="R56" s="34">
        <v>0</v>
      </c>
      <c r="S56" s="46"/>
      <c r="T56" s="34">
        <v>0</v>
      </c>
      <c r="U56" s="46"/>
      <c r="V56" s="34">
        <f t="shared" si="22"/>
        <v>0</v>
      </c>
      <c r="W56" s="46"/>
      <c r="X56" s="47">
        <f t="shared" si="23"/>
        <v>0</v>
      </c>
      <c r="Y56" s="46"/>
      <c r="Z56" s="34">
        <f t="shared" si="24"/>
        <v>5813.16</v>
      </c>
      <c r="AA56" s="46"/>
      <c r="AB56" s="34">
        <f t="shared" si="25"/>
        <v>8677.24</v>
      </c>
      <c r="AC56" s="46"/>
      <c r="AD56" s="34">
        <f t="shared" si="26"/>
        <v>-2864.08</v>
      </c>
      <c r="AE56" s="46"/>
      <c r="AF56" s="47">
        <f t="shared" si="27"/>
        <v>0.66993000000000003</v>
      </c>
    </row>
    <row r="57" spans="1:32" x14ac:dyDescent="0.25">
      <c r="A57" s="26"/>
      <c r="B57" s="26"/>
      <c r="C57" s="26"/>
      <c r="D57" s="26"/>
      <c r="E57" s="26"/>
      <c r="F57" s="26"/>
      <c r="G57" s="26"/>
      <c r="H57" s="26"/>
      <c r="I57" s="26" t="s">
        <v>849</v>
      </c>
      <c r="J57" s="34">
        <v>2179.9699999999998</v>
      </c>
      <c r="K57" s="46"/>
      <c r="L57" s="34">
        <v>3243.17</v>
      </c>
      <c r="M57" s="46"/>
      <c r="N57" s="34">
        <f>ROUND((J57-L57),5)</f>
        <v>-1063.2</v>
      </c>
      <c r="O57" s="46"/>
      <c r="P57" s="47">
        <f>ROUND(IF(L57=0, IF(J57=0, 0, 1), J57/L57),5)</f>
        <v>0.67217000000000005</v>
      </c>
      <c r="Q57" s="46"/>
      <c r="R57" s="34">
        <v>0</v>
      </c>
      <c r="S57" s="46"/>
      <c r="T57" s="34">
        <v>0</v>
      </c>
      <c r="U57" s="46"/>
      <c r="V57" s="34">
        <f t="shared" si="22"/>
        <v>0</v>
      </c>
      <c r="W57" s="46"/>
      <c r="X57" s="47">
        <f t="shared" si="23"/>
        <v>0</v>
      </c>
      <c r="Y57" s="46"/>
      <c r="Z57" s="34">
        <f t="shared" si="24"/>
        <v>2179.9699999999998</v>
      </c>
      <c r="AA57" s="46"/>
      <c r="AB57" s="34">
        <f t="shared" si="25"/>
        <v>3243.17</v>
      </c>
      <c r="AC57" s="46"/>
      <c r="AD57" s="34">
        <f t="shared" si="26"/>
        <v>-1063.2</v>
      </c>
      <c r="AE57" s="46"/>
      <c r="AF57" s="47">
        <f t="shared" si="27"/>
        <v>0.67217000000000005</v>
      </c>
    </row>
    <row r="58" spans="1:32" x14ac:dyDescent="0.25">
      <c r="A58" s="26"/>
      <c r="B58" s="26"/>
      <c r="C58" s="26"/>
      <c r="D58" s="26"/>
      <c r="E58" s="26"/>
      <c r="F58" s="26"/>
      <c r="G58" s="26"/>
      <c r="H58" s="26"/>
      <c r="I58" s="26" t="s">
        <v>997</v>
      </c>
      <c r="J58" s="34">
        <v>-2786.13</v>
      </c>
      <c r="K58" s="46"/>
      <c r="L58" s="34"/>
      <c r="M58" s="46"/>
      <c r="N58" s="34"/>
      <c r="O58" s="46"/>
      <c r="P58" s="47"/>
      <c r="Q58" s="46"/>
      <c r="R58" s="34">
        <v>0</v>
      </c>
      <c r="S58" s="46"/>
      <c r="T58" s="34">
        <v>0</v>
      </c>
      <c r="U58" s="46"/>
      <c r="V58" s="34">
        <f t="shared" si="22"/>
        <v>0</v>
      </c>
      <c r="W58" s="46"/>
      <c r="X58" s="47">
        <f t="shared" si="23"/>
        <v>0</v>
      </c>
      <c r="Y58" s="46"/>
      <c r="Z58" s="34">
        <f t="shared" si="24"/>
        <v>-2786.13</v>
      </c>
      <c r="AA58" s="46"/>
      <c r="AB58" s="34">
        <f t="shared" si="25"/>
        <v>0</v>
      </c>
      <c r="AC58" s="46"/>
      <c r="AD58" s="34">
        <f t="shared" si="26"/>
        <v>-2786.13</v>
      </c>
      <c r="AE58" s="46"/>
      <c r="AF58" s="47">
        <f t="shared" si="27"/>
        <v>1</v>
      </c>
    </row>
    <row r="59" spans="1:32" x14ac:dyDescent="0.25">
      <c r="A59" s="26"/>
      <c r="B59" s="26"/>
      <c r="C59" s="26"/>
      <c r="D59" s="26"/>
      <c r="E59" s="26"/>
      <c r="F59" s="26"/>
      <c r="G59" s="26"/>
      <c r="H59" s="26"/>
      <c r="I59" s="26" t="s">
        <v>998</v>
      </c>
      <c r="J59" s="34">
        <v>14108.72</v>
      </c>
      <c r="K59" s="46"/>
      <c r="L59" s="34"/>
      <c r="M59" s="46"/>
      <c r="N59" s="34"/>
      <c r="O59" s="46"/>
      <c r="P59" s="47"/>
      <c r="Q59" s="46"/>
      <c r="R59" s="34">
        <v>0</v>
      </c>
      <c r="S59" s="46"/>
      <c r="T59" s="34">
        <v>0</v>
      </c>
      <c r="U59" s="46"/>
      <c r="V59" s="34">
        <f t="shared" si="22"/>
        <v>0</v>
      </c>
      <c r="W59" s="46"/>
      <c r="X59" s="47">
        <f t="shared" si="23"/>
        <v>0</v>
      </c>
      <c r="Y59" s="46"/>
      <c r="Z59" s="34">
        <f t="shared" si="24"/>
        <v>14108.72</v>
      </c>
      <c r="AA59" s="46"/>
      <c r="AB59" s="34">
        <f t="shared" si="25"/>
        <v>0</v>
      </c>
      <c r="AC59" s="46"/>
      <c r="AD59" s="34">
        <f t="shared" si="26"/>
        <v>14108.72</v>
      </c>
      <c r="AE59" s="46"/>
      <c r="AF59" s="47">
        <f t="shared" si="27"/>
        <v>1</v>
      </c>
    </row>
    <row r="60" spans="1:32" x14ac:dyDescent="0.25">
      <c r="A60" s="26"/>
      <c r="B60" s="26"/>
      <c r="C60" s="26"/>
      <c r="D60" s="26"/>
      <c r="E60" s="26"/>
      <c r="F60" s="26"/>
      <c r="G60" s="26"/>
      <c r="H60" s="26"/>
      <c r="I60" s="26" t="s">
        <v>999</v>
      </c>
      <c r="J60" s="34">
        <v>17067</v>
      </c>
      <c r="K60" s="46"/>
      <c r="L60" s="34"/>
      <c r="M60" s="46"/>
      <c r="N60" s="34"/>
      <c r="O60" s="46"/>
      <c r="P60" s="47"/>
      <c r="Q60" s="46"/>
      <c r="R60" s="34">
        <v>0</v>
      </c>
      <c r="S60" s="46"/>
      <c r="T60" s="34">
        <v>0</v>
      </c>
      <c r="U60" s="46"/>
      <c r="V60" s="34">
        <f t="shared" si="22"/>
        <v>0</v>
      </c>
      <c r="W60" s="46"/>
      <c r="X60" s="47">
        <f t="shared" si="23"/>
        <v>0</v>
      </c>
      <c r="Y60" s="46"/>
      <c r="Z60" s="34">
        <f t="shared" si="24"/>
        <v>17067</v>
      </c>
      <c r="AA60" s="46"/>
      <c r="AB60" s="34">
        <f t="shared" si="25"/>
        <v>0</v>
      </c>
      <c r="AC60" s="46"/>
      <c r="AD60" s="34">
        <f t="shared" si="26"/>
        <v>17067</v>
      </c>
      <c r="AE60" s="46"/>
      <c r="AF60" s="47">
        <f t="shared" si="27"/>
        <v>1</v>
      </c>
    </row>
    <row r="61" spans="1:32" x14ac:dyDescent="0.25">
      <c r="A61" s="26"/>
      <c r="B61" s="26"/>
      <c r="C61" s="26"/>
      <c r="D61" s="26"/>
      <c r="E61" s="26"/>
      <c r="F61" s="26"/>
      <c r="G61" s="26"/>
      <c r="H61" s="26"/>
      <c r="I61" s="26" t="s">
        <v>850</v>
      </c>
      <c r="J61" s="34">
        <v>4359.87</v>
      </c>
      <c r="K61" s="46"/>
      <c r="L61" s="34">
        <v>6507.93</v>
      </c>
      <c r="M61" s="46"/>
      <c r="N61" s="34">
        <f>ROUND((J61-L61),5)</f>
        <v>-2148.06</v>
      </c>
      <c r="O61" s="46"/>
      <c r="P61" s="47">
        <f>ROUND(IF(L61=0, IF(J61=0, 0, 1), J61/L61),5)</f>
        <v>0.66993000000000003</v>
      </c>
      <c r="Q61" s="46"/>
      <c r="R61" s="34">
        <v>0</v>
      </c>
      <c r="S61" s="46"/>
      <c r="T61" s="34">
        <v>0</v>
      </c>
      <c r="U61" s="46"/>
      <c r="V61" s="34">
        <f t="shared" si="22"/>
        <v>0</v>
      </c>
      <c r="W61" s="46"/>
      <c r="X61" s="47">
        <f t="shared" si="23"/>
        <v>0</v>
      </c>
      <c r="Y61" s="46"/>
      <c r="Z61" s="34">
        <f t="shared" si="24"/>
        <v>4359.87</v>
      </c>
      <c r="AA61" s="46"/>
      <c r="AB61" s="34">
        <f t="shared" si="25"/>
        <v>6507.93</v>
      </c>
      <c r="AC61" s="46"/>
      <c r="AD61" s="34">
        <f t="shared" si="26"/>
        <v>-2148.06</v>
      </c>
      <c r="AE61" s="46"/>
      <c r="AF61" s="47">
        <f t="shared" si="27"/>
        <v>0.66993000000000003</v>
      </c>
    </row>
    <row r="62" spans="1:32" ht="15.75" thickBot="1" x14ac:dyDescent="0.3">
      <c r="A62" s="26"/>
      <c r="B62" s="26"/>
      <c r="C62" s="26"/>
      <c r="D62" s="26"/>
      <c r="E62" s="26"/>
      <c r="F62" s="26"/>
      <c r="G62" s="26"/>
      <c r="H62" s="26"/>
      <c r="I62" s="26" t="s">
        <v>851</v>
      </c>
      <c r="J62" s="38">
        <v>0</v>
      </c>
      <c r="K62" s="46"/>
      <c r="L62" s="38">
        <v>330</v>
      </c>
      <c r="M62" s="46"/>
      <c r="N62" s="38">
        <f>ROUND((J62-L62),5)</f>
        <v>-330</v>
      </c>
      <c r="O62" s="46"/>
      <c r="P62" s="51">
        <f>ROUND(IF(L62=0, IF(J62=0, 0, 1), J62/L62),5)</f>
        <v>0</v>
      </c>
      <c r="Q62" s="46"/>
      <c r="R62" s="38">
        <v>0</v>
      </c>
      <c r="S62" s="46"/>
      <c r="T62" s="38">
        <v>0</v>
      </c>
      <c r="U62" s="46"/>
      <c r="V62" s="38">
        <f t="shared" si="22"/>
        <v>0</v>
      </c>
      <c r="W62" s="46"/>
      <c r="X62" s="51">
        <f t="shared" si="23"/>
        <v>0</v>
      </c>
      <c r="Y62" s="46"/>
      <c r="Z62" s="38">
        <f t="shared" si="24"/>
        <v>0</v>
      </c>
      <c r="AA62" s="46"/>
      <c r="AB62" s="38">
        <f t="shared" si="25"/>
        <v>330</v>
      </c>
      <c r="AC62" s="46"/>
      <c r="AD62" s="38">
        <f t="shared" si="26"/>
        <v>-330</v>
      </c>
      <c r="AE62" s="46"/>
      <c r="AF62" s="51">
        <f t="shared" si="27"/>
        <v>0</v>
      </c>
    </row>
    <row r="63" spans="1:32" x14ac:dyDescent="0.25">
      <c r="A63" s="26"/>
      <c r="B63" s="26"/>
      <c r="C63" s="26"/>
      <c r="D63" s="26"/>
      <c r="E63" s="26"/>
      <c r="F63" s="26"/>
      <c r="G63" s="26"/>
      <c r="H63" s="26" t="s">
        <v>852</v>
      </c>
      <c r="I63" s="26"/>
      <c r="J63" s="34">
        <f>ROUND(SUM(J54:J62),5)</f>
        <v>135618.93</v>
      </c>
      <c r="K63" s="46"/>
      <c r="L63" s="34">
        <f>ROUND(SUM(L54:L62),5)</f>
        <v>127223.84</v>
      </c>
      <c r="M63" s="46"/>
      <c r="N63" s="34">
        <f>ROUND((J63-L63),5)</f>
        <v>8395.09</v>
      </c>
      <c r="O63" s="46"/>
      <c r="P63" s="47">
        <f>ROUND(IF(L63=0, IF(J63=0, 0, 1), J63/L63),5)</f>
        <v>1.06599</v>
      </c>
      <c r="Q63" s="46"/>
      <c r="R63" s="34">
        <f>ROUND(SUM(R54:R62),5)</f>
        <v>0</v>
      </c>
      <c r="S63" s="46"/>
      <c r="T63" s="34">
        <f>ROUND(SUM(T54:T62),5)</f>
        <v>0</v>
      </c>
      <c r="U63" s="46"/>
      <c r="V63" s="34">
        <f t="shared" si="22"/>
        <v>0</v>
      </c>
      <c r="W63" s="46"/>
      <c r="X63" s="47">
        <f t="shared" si="23"/>
        <v>0</v>
      </c>
      <c r="Y63" s="46"/>
      <c r="Z63" s="34">
        <f t="shared" si="24"/>
        <v>135618.93</v>
      </c>
      <c r="AA63" s="46"/>
      <c r="AB63" s="34">
        <f t="shared" si="25"/>
        <v>127223.84</v>
      </c>
      <c r="AC63" s="46"/>
      <c r="AD63" s="34">
        <f t="shared" si="26"/>
        <v>8395.09</v>
      </c>
      <c r="AE63" s="46"/>
      <c r="AF63" s="47">
        <f t="shared" si="27"/>
        <v>1.06599</v>
      </c>
    </row>
    <row r="64" spans="1:32" x14ac:dyDescent="0.25">
      <c r="A64" s="26"/>
      <c r="B64" s="26"/>
      <c r="C64" s="26"/>
      <c r="D64" s="26"/>
      <c r="E64" s="26"/>
      <c r="F64" s="26"/>
      <c r="G64" s="26"/>
      <c r="H64" s="26" t="s">
        <v>853</v>
      </c>
      <c r="I64" s="26"/>
      <c r="J64" s="34">
        <v>166052.16</v>
      </c>
      <c r="K64" s="46"/>
      <c r="L64" s="34">
        <v>207716.67</v>
      </c>
      <c r="M64" s="46"/>
      <c r="N64" s="34">
        <f>ROUND((J64-L64),5)</f>
        <v>-41664.51</v>
      </c>
      <c r="O64" s="46"/>
      <c r="P64" s="47">
        <f>ROUND(IF(L64=0, IF(J64=0, 0, 1), J64/L64),5)</f>
        <v>0.79942000000000002</v>
      </c>
      <c r="Q64" s="46"/>
      <c r="R64" s="34">
        <v>0</v>
      </c>
      <c r="S64" s="46"/>
      <c r="T64" s="34">
        <v>0</v>
      </c>
      <c r="U64" s="46"/>
      <c r="V64" s="34">
        <f t="shared" si="22"/>
        <v>0</v>
      </c>
      <c r="W64" s="46"/>
      <c r="X64" s="47">
        <f t="shared" si="23"/>
        <v>0</v>
      </c>
      <c r="Y64" s="46"/>
      <c r="Z64" s="34">
        <f t="shared" si="24"/>
        <v>166052.16</v>
      </c>
      <c r="AA64" s="46"/>
      <c r="AB64" s="34">
        <f t="shared" si="25"/>
        <v>207716.67</v>
      </c>
      <c r="AC64" s="46"/>
      <c r="AD64" s="34">
        <f t="shared" si="26"/>
        <v>-41664.51</v>
      </c>
      <c r="AE64" s="46"/>
      <c r="AF64" s="47">
        <f t="shared" si="27"/>
        <v>0.79942000000000002</v>
      </c>
    </row>
    <row r="65" spans="1:32" x14ac:dyDescent="0.25">
      <c r="A65" s="26"/>
      <c r="B65" s="26"/>
      <c r="C65" s="26"/>
      <c r="D65" s="26"/>
      <c r="E65" s="26"/>
      <c r="F65" s="26"/>
      <c r="G65" s="26"/>
      <c r="H65" s="26" t="s">
        <v>1000</v>
      </c>
      <c r="I65" s="26"/>
      <c r="J65" s="34">
        <v>12661.06</v>
      </c>
      <c r="K65" s="46"/>
      <c r="L65" s="34"/>
      <c r="M65" s="46"/>
      <c r="N65" s="34"/>
      <c r="O65" s="46"/>
      <c r="P65" s="47"/>
      <c r="Q65" s="46"/>
      <c r="R65" s="34">
        <v>0</v>
      </c>
      <c r="S65" s="46"/>
      <c r="T65" s="34">
        <v>0</v>
      </c>
      <c r="U65" s="46"/>
      <c r="V65" s="34">
        <f t="shared" si="22"/>
        <v>0</v>
      </c>
      <c r="W65" s="46"/>
      <c r="X65" s="47">
        <f t="shared" si="23"/>
        <v>0</v>
      </c>
      <c r="Y65" s="46"/>
      <c r="Z65" s="34">
        <f t="shared" si="24"/>
        <v>12661.06</v>
      </c>
      <c r="AA65" s="46"/>
      <c r="AB65" s="34">
        <f t="shared" si="25"/>
        <v>0</v>
      </c>
      <c r="AC65" s="46"/>
      <c r="AD65" s="34">
        <f t="shared" si="26"/>
        <v>12661.06</v>
      </c>
      <c r="AE65" s="46"/>
      <c r="AF65" s="47">
        <f t="shared" si="27"/>
        <v>1</v>
      </c>
    </row>
    <row r="66" spans="1:32" x14ac:dyDescent="0.25">
      <c r="A66" s="26"/>
      <c r="B66" s="26"/>
      <c r="C66" s="26"/>
      <c r="D66" s="26"/>
      <c r="E66" s="26"/>
      <c r="F66" s="26"/>
      <c r="G66" s="26"/>
      <c r="H66" s="26" t="s">
        <v>1001</v>
      </c>
      <c r="I66" s="26"/>
      <c r="J66" s="34">
        <v>2950.42</v>
      </c>
      <c r="K66" s="46"/>
      <c r="L66" s="34"/>
      <c r="M66" s="46"/>
      <c r="N66" s="34"/>
      <c r="O66" s="46"/>
      <c r="P66" s="47"/>
      <c r="Q66" s="46"/>
      <c r="R66" s="34">
        <v>0</v>
      </c>
      <c r="S66" s="46"/>
      <c r="T66" s="34">
        <v>0</v>
      </c>
      <c r="U66" s="46"/>
      <c r="V66" s="34">
        <f t="shared" si="22"/>
        <v>0</v>
      </c>
      <c r="W66" s="46"/>
      <c r="X66" s="47">
        <f t="shared" si="23"/>
        <v>0</v>
      </c>
      <c r="Y66" s="46"/>
      <c r="Z66" s="34">
        <f t="shared" si="24"/>
        <v>2950.42</v>
      </c>
      <c r="AA66" s="46"/>
      <c r="AB66" s="34">
        <f t="shared" si="25"/>
        <v>0</v>
      </c>
      <c r="AC66" s="46"/>
      <c r="AD66" s="34">
        <f t="shared" si="26"/>
        <v>2950.42</v>
      </c>
      <c r="AE66" s="46"/>
      <c r="AF66" s="47">
        <f t="shared" si="27"/>
        <v>1</v>
      </c>
    </row>
    <row r="67" spans="1:32" x14ac:dyDescent="0.25">
      <c r="A67" s="26"/>
      <c r="B67" s="26"/>
      <c r="C67" s="26"/>
      <c r="D67" s="26"/>
      <c r="E67" s="26"/>
      <c r="F67" s="26"/>
      <c r="G67" s="26"/>
      <c r="H67" s="26" t="s">
        <v>854</v>
      </c>
      <c r="I67" s="26"/>
      <c r="J67" s="34">
        <v>25601.93</v>
      </c>
      <c r="K67" s="46"/>
      <c r="L67" s="34">
        <v>40455.25</v>
      </c>
      <c r="M67" s="46"/>
      <c r="N67" s="34">
        <f>ROUND((J67-L67),5)</f>
        <v>-14853.32</v>
      </c>
      <c r="O67" s="46"/>
      <c r="P67" s="47">
        <f>ROUND(IF(L67=0, IF(J67=0, 0, 1), J67/L67),5)</f>
        <v>0.63285000000000002</v>
      </c>
      <c r="Q67" s="46"/>
      <c r="R67" s="34">
        <v>0</v>
      </c>
      <c r="S67" s="46"/>
      <c r="T67" s="34">
        <v>0</v>
      </c>
      <c r="U67" s="46"/>
      <c r="V67" s="34">
        <f t="shared" si="22"/>
        <v>0</v>
      </c>
      <c r="W67" s="46"/>
      <c r="X67" s="47">
        <f t="shared" si="23"/>
        <v>0</v>
      </c>
      <c r="Y67" s="46"/>
      <c r="Z67" s="34">
        <f t="shared" si="24"/>
        <v>25601.93</v>
      </c>
      <c r="AA67" s="46"/>
      <c r="AB67" s="34">
        <f t="shared" si="25"/>
        <v>40455.25</v>
      </c>
      <c r="AC67" s="46"/>
      <c r="AD67" s="34">
        <f t="shared" si="26"/>
        <v>-14853.32</v>
      </c>
      <c r="AE67" s="46"/>
      <c r="AF67" s="47">
        <f t="shared" si="27"/>
        <v>0.63285000000000002</v>
      </c>
    </row>
    <row r="68" spans="1:32" x14ac:dyDescent="0.25">
      <c r="A68" s="26"/>
      <c r="B68" s="26"/>
      <c r="C68" s="26"/>
      <c r="D68" s="26"/>
      <c r="E68" s="26"/>
      <c r="F68" s="26"/>
      <c r="G68" s="26"/>
      <c r="H68" s="26" t="s">
        <v>855</v>
      </c>
      <c r="I68" s="26"/>
      <c r="J68" s="34">
        <v>28552.65</v>
      </c>
      <c r="K68" s="46"/>
      <c r="L68" s="34">
        <v>30455.35</v>
      </c>
      <c r="M68" s="46"/>
      <c r="N68" s="34">
        <f>ROUND((J68-L68),5)</f>
        <v>-1902.7</v>
      </c>
      <c r="O68" s="46"/>
      <c r="P68" s="47">
        <f>ROUND(IF(L68=0, IF(J68=0, 0, 1), J68/L68),5)</f>
        <v>0.93752000000000002</v>
      </c>
      <c r="Q68" s="46"/>
      <c r="R68" s="34">
        <v>0</v>
      </c>
      <c r="S68" s="46"/>
      <c r="T68" s="34">
        <v>0</v>
      </c>
      <c r="U68" s="46"/>
      <c r="V68" s="34">
        <f t="shared" si="22"/>
        <v>0</v>
      </c>
      <c r="W68" s="46"/>
      <c r="X68" s="47">
        <f t="shared" si="23"/>
        <v>0</v>
      </c>
      <c r="Y68" s="46"/>
      <c r="Z68" s="34">
        <f t="shared" si="24"/>
        <v>28552.65</v>
      </c>
      <c r="AA68" s="46"/>
      <c r="AB68" s="34">
        <f t="shared" si="25"/>
        <v>30455.35</v>
      </c>
      <c r="AC68" s="46"/>
      <c r="AD68" s="34">
        <f t="shared" si="26"/>
        <v>-1902.7</v>
      </c>
      <c r="AE68" s="46"/>
      <c r="AF68" s="47">
        <f t="shared" si="27"/>
        <v>0.93752000000000002</v>
      </c>
    </row>
    <row r="69" spans="1:32" x14ac:dyDescent="0.25">
      <c r="A69" s="26"/>
      <c r="B69" s="26"/>
      <c r="C69" s="26"/>
      <c r="D69" s="26"/>
      <c r="E69" s="26"/>
      <c r="F69" s="26"/>
      <c r="G69" s="26"/>
      <c r="H69" s="26" t="s">
        <v>856</v>
      </c>
      <c r="I69" s="26"/>
      <c r="J69" s="34">
        <v>14326.38</v>
      </c>
      <c r="K69" s="46"/>
      <c r="L69" s="34">
        <v>10877.16</v>
      </c>
      <c r="M69" s="46"/>
      <c r="N69" s="34">
        <f>ROUND((J69-L69),5)</f>
        <v>3449.22</v>
      </c>
      <c r="O69" s="46"/>
      <c r="P69" s="47">
        <f>ROUND(IF(L69=0, IF(J69=0, 0, 1), J69/L69),5)</f>
        <v>1.31711</v>
      </c>
      <c r="Q69" s="46"/>
      <c r="R69" s="34">
        <v>0</v>
      </c>
      <c r="S69" s="46"/>
      <c r="T69" s="34">
        <v>0</v>
      </c>
      <c r="U69" s="46"/>
      <c r="V69" s="34">
        <f t="shared" si="22"/>
        <v>0</v>
      </c>
      <c r="W69" s="46"/>
      <c r="X69" s="47">
        <f t="shared" si="23"/>
        <v>0</v>
      </c>
      <c r="Y69" s="46"/>
      <c r="Z69" s="34">
        <f t="shared" si="24"/>
        <v>14326.38</v>
      </c>
      <c r="AA69" s="46"/>
      <c r="AB69" s="34">
        <f t="shared" si="25"/>
        <v>10877.16</v>
      </c>
      <c r="AC69" s="46"/>
      <c r="AD69" s="34">
        <f t="shared" si="26"/>
        <v>3449.22</v>
      </c>
      <c r="AE69" s="46"/>
      <c r="AF69" s="47">
        <f t="shared" si="27"/>
        <v>1.31711</v>
      </c>
    </row>
    <row r="70" spans="1:32" ht="15.75" thickBot="1" x14ac:dyDescent="0.3">
      <c r="A70" s="26"/>
      <c r="B70" s="26"/>
      <c r="C70" s="26"/>
      <c r="D70" s="26"/>
      <c r="E70" s="26"/>
      <c r="F70" s="26"/>
      <c r="G70" s="26"/>
      <c r="H70" s="26" t="s">
        <v>857</v>
      </c>
      <c r="I70" s="26"/>
      <c r="J70" s="38">
        <v>42734.8</v>
      </c>
      <c r="K70" s="46"/>
      <c r="L70" s="38">
        <v>48605.3</v>
      </c>
      <c r="M70" s="46"/>
      <c r="N70" s="38">
        <f>ROUND((J70-L70),5)</f>
        <v>-5870.5</v>
      </c>
      <c r="O70" s="46"/>
      <c r="P70" s="51">
        <f>ROUND(IF(L70=0, IF(J70=0, 0, 1), J70/L70),5)</f>
        <v>0.87922</v>
      </c>
      <c r="Q70" s="46"/>
      <c r="R70" s="38">
        <v>0</v>
      </c>
      <c r="S70" s="46"/>
      <c r="T70" s="38">
        <v>0</v>
      </c>
      <c r="U70" s="46"/>
      <c r="V70" s="38">
        <f t="shared" si="22"/>
        <v>0</v>
      </c>
      <c r="W70" s="46"/>
      <c r="X70" s="51">
        <f t="shared" si="23"/>
        <v>0</v>
      </c>
      <c r="Y70" s="46"/>
      <c r="Z70" s="38">
        <f t="shared" si="24"/>
        <v>42734.8</v>
      </c>
      <c r="AA70" s="46"/>
      <c r="AB70" s="38">
        <f t="shared" si="25"/>
        <v>48605.3</v>
      </c>
      <c r="AC70" s="46"/>
      <c r="AD70" s="38">
        <f t="shared" si="26"/>
        <v>-5870.5</v>
      </c>
      <c r="AE70" s="46"/>
      <c r="AF70" s="51">
        <f t="shared" si="27"/>
        <v>0.87922</v>
      </c>
    </row>
    <row r="71" spans="1:32" x14ac:dyDescent="0.25">
      <c r="A71" s="26"/>
      <c r="B71" s="26"/>
      <c r="C71" s="26"/>
      <c r="D71" s="26"/>
      <c r="E71" s="26"/>
      <c r="F71" s="26"/>
      <c r="G71" s="26" t="s">
        <v>858</v>
      </c>
      <c r="H71" s="26"/>
      <c r="I71" s="26"/>
      <c r="J71" s="34">
        <f>ROUND(J53+SUM(J63:J70),5)</f>
        <v>428498.33</v>
      </c>
      <c r="K71" s="46"/>
      <c r="L71" s="34">
        <f>ROUND(L53+SUM(L63:L70),5)</f>
        <v>465333.57</v>
      </c>
      <c r="M71" s="46"/>
      <c r="N71" s="34">
        <f>ROUND((J71-L71),5)</f>
        <v>-36835.24</v>
      </c>
      <c r="O71" s="46"/>
      <c r="P71" s="47">
        <f>ROUND(IF(L71=0, IF(J71=0, 0, 1), J71/L71),5)</f>
        <v>0.92083999999999999</v>
      </c>
      <c r="Q71" s="46"/>
      <c r="R71" s="34">
        <f>ROUND(R53+SUM(R63:R70),5)</f>
        <v>0</v>
      </c>
      <c r="S71" s="46"/>
      <c r="T71" s="34">
        <f>ROUND(T53+SUM(T63:T70),5)</f>
        <v>0</v>
      </c>
      <c r="U71" s="46"/>
      <c r="V71" s="34">
        <f t="shared" si="22"/>
        <v>0</v>
      </c>
      <c r="W71" s="46"/>
      <c r="X71" s="47">
        <f t="shared" si="23"/>
        <v>0</v>
      </c>
      <c r="Y71" s="46"/>
      <c r="Z71" s="34">
        <f t="shared" si="24"/>
        <v>428498.33</v>
      </c>
      <c r="AA71" s="46"/>
      <c r="AB71" s="34">
        <f t="shared" si="25"/>
        <v>465333.57</v>
      </c>
      <c r="AC71" s="46"/>
      <c r="AD71" s="34">
        <f t="shared" si="26"/>
        <v>-36835.24</v>
      </c>
      <c r="AE71" s="46"/>
      <c r="AF71" s="47">
        <f t="shared" si="27"/>
        <v>0.92083999999999999</v>
      </c>
    </row>
    <row r="72" spans="1:32" x14ac:dyDescent="0.25">
      <c r="A72" s="26"/>
      <c r="B72" s="26"/>
      <c r="C72" s="26"/>
      <c r="D72" s="26"/>
      <c r="E72" s="26"/>
      <c r="F72" s="26"/>
      <c r="G72" s="26" t="s">
        <v>859</v>
      </c>
      <c r="H72" s="26"/>
      <c r="I72" s="26"/>
      <c r="J72" s="34"/>
      <c r="K72" s="46"/>
      <c r="L72" s="34"/>
      <c r="M72" s="46"/>
      <c r="N72" s="34"/>
      <c r="O72" s="46"/>
      <c r="P72" s="47"/>
      <c r="Q72" s="46"/>
      <c r="R72" s="34"/>
      <c r="S72" s="46"/>
      <c r="T72" s="34"/>
      <c r="U72" s="46"/>
      <c r="V72" s="34"/>
      <c r="W72" s="46"/>
      <c r="X72" s="47"/>
      <c r="Y72" s="46"/>
      <c r="Z72" s="34"/>
      <c r="AA72" s="46"/>
      <c r="AB72" s="34"/>
      <c r="AC72" s="46"/>
      <c r="AD72" s="34"/>
      <c r="AE72" s="46"/>
      <c r="AF72" s="47"/>
    </row>
    <row r="73" spans="1:32" x14ac:dyDescent="0.25">
      <c r="A73" s="26"/>
      <c r="B73" s="26"/>
      <c r="C73" s="26"/>
      <c r="D73" s="26"/>
      <c r="E73" s="26"/>
      <c r="F73" s="26"/>
      <c r="G73" s="26"/>
      <c r="H73" s="26" t="s">
        <v>860</v>
      </c>
      <c r="I73" s="26"/>
      <c r="J73" s="34">
        <v>0</v>
      </c>
      <c r="K73" s="46"/>
      <c r="L73" s="34">
        <v>23100</v>
      </c>
      <c r="M73" s="46"/>
      <c r="N73" s="34">
        <f t="shared" ref="N73:N81" si="28">ROUND((J73-L73),5)</f>
        <v>-23100</v>
      </c>
      <c r="O73" s="46"/>
      <c r="P73" s="47">
        <f t="shared" ref="P73:P81" si="29">ROUND(IF(L73=0, IF(J73=0, 0, 1), J73/L73),5)</f>
        <v>0</v>
      </c>
      <c r="Q73" s="46"/>
      <c r="R73" s="34">
        <v>0</v>
      </c>
      <c r="S73" s="46"/>
      <c r="T73" s="34">
        <v>0</v>
      </c>
      <c r="U73" s="46"/>
      <c r="V73" s="34">
        <f t="shared" ref="V73:V81" si="30">ROUND((R73-T73),5)</f>
        <v>0</v>
      </c>
      <c r="W73" s="46"/>
      <c r="X73" s="47">
        <f t="shared" ref="X73:X81" si="31">ROUND(IF(T73=0, IF(R73=0, 0, 1), R73/T73),5)</f>
        <v>0</v>
      </c>
      <c r="Y73" s="46"/>
      <c r="Z73" s="34">
        <f t="shared" ref="Z73:Z81" si="32">ROUND(J73+R73,5)</f>
        <v>0</v>
      </c>
      <c r="AA73" s="46"/>
      <c r="AB73" s="34">
        <f t="shared" ref="AB73:AB81" si="33">ROUND(L73+T73,5)</f>
        <v>23100</v>
      </c>
      <c r="AC73" s="46"/>
      <c r="AD73" s="34">
        <f t="shared" ref="AD73:AD81" si="34">ROUND((Z73-AB73),5)</f>
        <v>-23100</v>
      </c>
      <c r="AE73" s="46"/>
      <c r="AF73" s="47">
        <f t="shared" ref="AF73:AF81" si="35">ROUND(IF(AB73=0, IF(Z73=0, 0, 1), Z73/AB73),5)</f>
        <v>0</v>
      </c>
    </row>
    <row r="74" spans="1:32" x14ac:dyDescent="0.25">
      <c r="A74" s="26"/>
      <c r="B74" s="26"/>
      <c r="C74" s="26"/>
      <c r="D74" s="26"/>
      <c r="E74" s="26"/>
      <c r="F74" s="26"/>
      <c r="G74" s="26"/>
      <c r="H74" s="26" t="s">
        <v>861</v>
      </c>
      <c r="I74" s="26"/>
      <c r="J74" s="34">
        <v>0</v>
      </c>
      <c r="K74" s="46"/>
      <c r="L74" s="34">
        <v>0</v>
      </c>
      <c r="M74" s="46"/>
      <c r="N74" s="34">
        <f t="shared" si="28"/>
        <v>0</v>
      </c>
      <c r="O74" s="46"/>
      <c r="P74" s="47">
        <f t="shared" si="29"/>
        <v>0</v>
      </c>
      <c r="Q74" s="46"/>
      <c r="R74" s="34">
        <v>0</v>
      </c>
      <c r="S74" s="46"/>
      <c r="T74" s="34">
        <v>0</v>
      </c>
      <c r="U74" s="46"/>
      <c r="V74" s="34">
        <f t="shared" si="30"/>
        <v>0</v>
      </c>
      <c r="W74" s="46"/>
      <c r="X74" s="47">
        <f t="shared" si="31"/>
        <v>0</v>
      </c>
      <c r="Y74" s="46"/>
      <c r="Z74" s="34">
        <f t="shared" si="32"/>
        <v>0</v>
      </c>
      <c r="AA74" s="46"/>
      <c r="AB74" s="34">
        <f t="shared" si="33"/>
        <v>0</v>
      </c>
      <c r="AC74" s="46"/>
      <c r="AD74" s="34">
        <f t="shared" si="34"/>
        <v>0</v>
      </c>
      <c r="AE74" s="46"/>
      <c r="AF74" s="47">
        <f t="shared" si="35"/>
        <v>0</v>
      </c>
    </row>
    <row r="75" spans="1:32" x14ac:dyDescent="0.25">
      <c r="A75" s="26"/>
      <c r="B75" s="26"/>
      <c r="C75" s="26"/>
      <c r="D75" s="26"/>
      <c r="E75" s="26"/>
      <c r="F75" s="26"/>
      <c r="G75" s="26"/>
      <c r="H75" s="26" t="s">
        <v>862</v>
      </c>
      <c r="I75" s="26"/>
      <c r="J75" s="34">
        <v>59575.19</v>
      </c>
      <c r="K75" s="46"/>
      <c r="L75" s="34">
        <v>74324.25</v>
      </c>
      <c r="M75" s="46"/>
      <c r="N75" s="34">
        <f t="shared" si="28"/>
        <v>-14749.06</v>
      </c>
      <c r="O75" s="46"/>
      <c r="P75" s="47">
        <f t="shared" si="29"/>
        <v>0.80156000000000005</v>
      </c>
      <c r="Q75" s="46"/>
      <c r="R75" s="34">
        <v>0</v>
      </c>
      <c r="S75" s="46"/>
      <c r="T75" s="34">
        <v>0</v>
      </c>
      <c r="U75" s="46"/>
      <c r="V75" s="34">
        <f t="shared" si="30"/>
        <v>0</v>
      </c>
      <c r="W75" s="46"/>
      <c r="X75" s="47">
        <f t="shared" si="31"/>
        <v>0</v>
      </c>
      <c r="Y75" s="46"/>
      <c r="Z75" s="34">
        <f t="shared" si="32"/>
        <v>59575.19</v>
      </c>
      <c r="AA75" s="46"/>
      <c r="AB75" s="34">
        <f t="shared" si="33"/>
        <v>74324.25</v>
      </c>
      <c r="AC75" s="46"/>
      <c r="AD75" s="34">
        <f t="shared" si="34"/>
        <v>-14749.06</v>
      </c>
      <c r="AE75" s="46"/>
      <c r="AF75" s="47">
        <f t="shared" si="35"/>
        <v>0.80156000000000005</v>
      </c>
    </row>
    <row r="76" spans="1:32" x14ac:dyDescent="0.25">
      <c r="A76" s="26"/>
      <c r="B76" s="26"/>
      <c r="C76" s="26"/>
      <c r="D76" s="26"/>
      <c r="E76" s="26"/>
      <c r="F76" s="26"/>
      <c r="G76" s="26"/>
      <c r="H76" s="26" t="s">
        <v>863</v>
      </c>
      <c r="I76" s="26"/>
      <c r="J76" s="34">
        <v>17417.77</v>
      </c>
      <c r="K76" s="46"/>
      <c r="L76" s="34">
        <v>21780</v>
      </c>
      <c r="M76" s="46"/>
      <c r="N76" s="34">
        <f t="shared" si="28"/>
        <v>-4362.2299999999996</v>
      </c>
      <c r="O76" s="46"/>
      <c r="P76" s="47">
        <f t="shared" si="29"/>
        <v>0.79971000000000003</v>
      </c>
      <c r="Q76" s="46"/>
      <c r="R76" s="34">
        <v>0</v>
      </c>
      <c r="S76" s="46"/>
      <c r="T76" s="34">
        <v>0</v>
      </c>
      <c r="U76" s="46"/>
      <c r="V76" s="34">
        <f t="shared" si="30"/>
        <v>0</v>
      </c>
      <c r="W76" s="46"/>
      <c r="X76" s="47">
        <f t="shared" si="31"/>
        <v>0</v>
      </c>
      <c r="Y76" s="46"/>
      <c r="Z76" s="34">
        <f t="shared" si="32"/>
        <v>17417.77</v>
      </c>
      <c r="AA76" s="46"/>
      <c r="AB76" s="34">
        <f t="shared" si="33"/>
        <v>21780</v>
      </c>
      <c r="AC76" s="46"/>
      <c r="AD76" s="34">
        <f t="shared" si="34"/>
        <v>-4362.2299999999996</v>
      </c>
      <c r="AE76" s="46"/>
      <c r="AF76" s="47">
        <f t="shared" si="35"/>
        <v>0.79971000000000003</v>
      </c>
    </row>
    <row r="77" spans="1:32" x14ac:dyDescent="0.25">
      <c r="A77" s="26"/>
      <c r="B77" s="26"/>
      <c r="C77" s="26"/>
      <c r="D77" s="26"/>
      <c r="E77" s="26"/>
      <c r="F77" s="26"/>
      <c r="G77" s="26"/>
      <c r="H77" s="26" t="s">
        <v>864</v>
      </c>
      <c r="I77" s="26"/>
      <c r="J77" s="34">
        <v>6147.45</v>
      </c>
      <c r="K77" s="46"/>
      <c r="L77" s="34">
        <v>7150</v>
      </c>
      <c r="M77" s="46"/>
      <c r="N77" s="34">
        <f t="shared" si="28"/>
        <v>-1002.55</v>
      </c>
      <c r="O77" s="46"/>
      <c r="P77" s="47">
        <f t="shared" si="29"/>
        <v>0.85977999999999999</v>
      </c>
      <c r="Q77" s="46"/>
      <c r="R77" s="34">
        <v>0</v>
      </c>
      <c r="S77" s="46"/>
      <c r="T77" s="34">
        <v>0</v>
      </c>
      <c r="U77" s="46"/>
      <c r="V77" s="34">
        <f t="shared" si="30"/>
        <v>0</v>
      </c>
      <c r="W77" s="46"/>
      <c r="X77" s="47">
        <f t="shared" si="31"/>
        <v>0</v>
      </c>
      <c r="Y77" s="46"/>
      <c r="Z77" s="34">
        <f t="shared" si="32"/>
        <v>6147.45</v>
      </c>
      <c r="AA77" s="46"/>
      <c r="AB77" s="34">
        <f t="shared" si="33"/>
        <v>7150</v>
      </c>
      <c r="AC77" s="46"/>
      <c r="AD77" s="34">
        <f t="shared" si="34"/>
        <v>-1002.55</v>
      </c>
      <c r="AE77" s="46"/>
      <c r="AF77" s="47">
        <f t="shared" si="35"/>
        <v>0.85977999999999999</v>
      </c>
    </row>
    <row r="78" spans="1:32" x14ac:dyDescent="0.25">
      <c r="A78" s="26"/>
      <c r="B78" s="26"/>
      <c r="C78" s="26"/>
      <c r="D78" s="26"/>
      <c r="E78" s="26"/>
      <c r="F78" s="26"/>
      <c r="G78" s="26"/>
      <c r="H78" s="26" t="s">
        <v>865</v>
      </c>
      <c r="I78" s="26"/>
      <c r="J78" s="34">
        <v>0</v>
      </c>
      <c r="K78" s="46"/>
      <c r="L78" s="34">
        <v>3666.67</v>
      </c>
      <c r="M78" s="46"/>
      <c r="N78" s="34">
        <f t="shared" si="28"/>
        <v>-3666.67</v>
      </c>
      <c r="O78" s="46"/>
      <c r="P78" s="47">
        <f t="shared" si="29"/>
        <v>0</v>
      </c>
      <c r="Q78" s="46"/>
      <c r="R78" s="34">
        <v>0</v>
      </c>
      <c r="S78" s="46"/>
      <c r="T78" s="34">
        <v>0</v>
      </c>
      <c r="U78" s="46"/>
      <c r="V78" s="34">
        <f t="shared" si="30"/>
        <v>0</v>
      </c>
      <c r="W78" s="46"/>
      <c r="X78" s="47">
        <f t="shared" si="31"/>
        <v>0</v>
      </c>
      <c r="Y78" s="46"/>
      <c r="Z78" s="34">
        <f t="shared" si="32"/>
        <v>0</v>
      </c>
      <c r="AA78" s="46"/>
      <c r="AB78" s="34">
        <f t="shared" si="33"/>
        <v>3666.67</v>
      </c>
      <c r="AC78" s="46"/>
      <c r="AD78" s="34">
        <f t="shared" si="34"/>
        <v>-3666.67</v>
      </c>
      <c r="AE78" s="46"/>
      <c r="AF78" s="47">
        <f t="shared" si="35"/>
        <v>0</v>
      </c>
    </row>
    <row r="79" spans="1:32" x14ac:dyDescent="0.25">
      <c r="A79" s="26"/>
      <c r="B79" s="26"/>
      <c r="C79" s="26"/>
      <c r="D79" s="26"/>
      <c r="E79" s="26"/>
      <c r="F79" s="26"/>
      <c r="G79" s="26"/>
      <c r="H79" s="26" t="s">
        <v>866</v>
      </c>
      <c r="I79" s="26"/>
      <c r="J79" s="34">
        <v>0</v>
      </c>
      <c r="K79" s="46"/>
      <c r="L79" s="34">
        <v>0</v>
      </c>
      <c r="M79" s="46"/>
      <c r="N79" s="34">
        <f t="shared" si="28"/>
        <v>0</v>
      </c>
      <c r="O79" s="46"/>
      <c r="P79" s="47">
        <f t="shared" si="29"/>
        <v>0</v>
      </c>
      <c r="Q79" s="46"/>
      <c r="R79" s="34">
        <v>0</v>
      </c>
      <c r="S79" s="46"/>
      <c r="T79" s="34">
        <v>0</v>
      </c>
      <c r="U79" s="46"/>
      <c r="V79" s="34">
        <f t="shared" si="30"/>
        <v>0</v>
      </c>
      <c r="W79" s="46"/>
      <c r="X79" s="47">
        <f t="shared" si="31"/>
        <v>0</v>
      </c>
      <c r="Y79" s="46"/>
      <c r="Z79" s="34">
        <f t="shared" si="32"/>
        <v>0</v>
      </c>
      <c r="AA79" s="46"/>
      <c r="AB79" s="34">
        <f t="shared" si="33"/>
        <v>0</v>
      </c>
      <c r="AC79" s="46"/>
      <c r="AD79" s="34">
        <f t="shared" si="34"/>
        <v>0</v>
      </c>
      <c r="AE79" s="46"/>
      <c r="AF79" s="47">
        <f t="shared" si="35"/>
        <v>0</v>
      </c>
    </row>
    <row r="80" spans="1:32" ht="15.75" thickBot="1" x14ac:dyDescent="0.3">
      <c r="A80" s="26"/>
      <c r="B80" s="26"/>
      <c r="C80" s="26"/>
      <c r="D80" s="26"/>
      <c r="E80" s="26"/>
      <c r="F80" s="26"/>
      <c r="G80" s="26"/>
      <c r="H80" s="26" t="s">
        <v>867</v>
      </c>
      <c r="I80" s="26"/>
      <c r="J80" s="38">
        <v>119</v>
      </c>
      <c r="K80" s="46"/>
      <c r="L80" s="38">
        <v>110</v>
      </c>
      <c r="M80" s="46"/>
      <c r="N80" s="38">
        <f t="shared" si="28"/>
        <v>9</v>
      </c>
      <c r="O80" s="46"/>
      <c r="P80" s="51">
        <f t="shared" si="29"/>
        <v>1.08182</v>
      </c>
      <c r="Q80" s="46"/>
      <c r="R80" s="38">
        <v>0</v>
      </c>
      <c r="S80" s="46"/>
      <c r="T80" s="38">
        <v>0</v>
      </c>
      <c r="U80" s="46"/>
      <c r="V80" s="38">
        <f t="shared" si="30"/>
        <v>0</v>
      </c>
      <c r="W80" s="46"/>
      <c r="X80" s="51">
        <f t="shared" si="31"/>
        <v>0</v>
      </c>
      <c r="Y80" s="46"/>
      <c r="Z80" s="38">
        <f t="shared" si="32"/>
        <v>119</v>
      </c>
      <c r="AA80" s="46"/>
      <c r="AB80" s="38">
        <f t="shared" si="33"/>
        <v>110</v>
      </c>
      <c r="AC80" s="46"/>
      <c r="AD80" s="38">
        <f t="shared" si="34"/>
        <v>9</v>
      </c>
      <c r="AE80" s="46"/>
      <c r="AF80" s="51">
        <f t="shared" si="35"/>
        <v>1.08182</v>
      </c>
    </row>
    <row r="81" spans="1:32" x14ac:dyDescent="0.25">
      <c r="A81" s="26"/>
      <c r="B81" s="26"/>
      <c r="C81" s="26"/>
      <c r="D81" s="26"/>
      <c r="E81" s="26"/>
      <c r="F81" s="26"/>
      <c r="G81" s="26" t="s">
        <v>868</v>
      </c>
      <c r="H81" s="26"/>
      <c r="I81" s="26"/>
      <c r="J81" s="34">
        <f>ROUND(SUM(J72:J80),5)</f>
        <v>83259.41</v>
      </c>
      <c r="K81" s="46"/>
      <c r="L81" s="34">
        <f>ROUND(SUM(L72:L80),5)</f>
        <v>130130.92</v>
      </c>
      <c r="M81" s="46"/>
      <c r="N81" s="34">
        <f t="shared" si="28"/>
        <v>-46871.51</v>
      </c>
      <c r="O81" s="46"/>
      <c r="P81" s="47">
        <f t="shared" si="29"/>
        <v>0.63980999999999999</v>
      </c>
      <c r="Q81" s="46"/>
      <c r="R81" s="34">
        <f>ROUND(SUM(R72:R80),5)</f>
        <v>0</v>
      </c>
      <c r="S81" s="46"/>
      <c r="T81" s="34">
        <f>ROUND(SUM(T72:T80),5)</f>
        <v>0</v>
      </c>
      <c r="U81" s="46"/>
      <c r="V81" s="34">
        <f t="shared" si="30"/>
        <v>0</v>
      </c>
      <c r="W81" s="46"/>
      <c r="X81" s="47">
        <f t="shared" si="31"/>
        <v>0</v>
      </c>
      <c r="Y81" s="46"/>
      <c r="Z81" s="34">
        <f t="shared" si="32"/>
        <v>83259.41</v>
      </c>
      <c r="AA81" s="46"/>
      <c r="AB81" s="34">
        <f t="shared" si="33"/>
        <v>130130.92</v>
      </c>
      <c r="AC81" s="46"/>
      <c r="AD81" s="34">
        <f t="shared" si="34"/>
        <v>-46871.51</v>
      </c>
      <c r="AE81" s="46"/>
      <c r="AF81" s="47">
        <f t="shared" si="35"/>
        <v>0.63980999999999999</v>
      </c>
    </row>
    <row r="82" spans="1:32" x14ac:dyDescent="0.25">
      <c r="A82" s="26"/>
      <c r="B82" s="26"/>
      <c r="C82" s="26"/>
      <c r="D82" s="26"/>
      <c r="E82" s="26"/>
      <c r="F82" s="26"/>
      <c r="G82" s="26" t="s">
        <v>25</v>
      </c>
      <c r="H82" s="26"/>
      <c r="I82" s="26"/>
      <c r="J82" s="34"/>
      <c r="K82" s="46"/>
      <c r="L82" s="34"/>
      <c r="M82" s="46"/>
      <c r="N82" s="34"/>
      <c r="O82" s="46"/>
      <c r="P82" s="47"/>
      <c r="Q82" s="46"/>
      <c r="R82" s="34"/>
      <c r="S82" s="46"/>
      <c r="T82" s="34"/>
      <c r="U82" s="46"/>
      <c r="V82" s="34"/>
      <c r="W82" s="46"/>
      <c r="X82" s="47"/>
      <c r="Y82" s="46"/>
      <c r="Z82" s="34"/>
      <c r="AA82" s="46"/>
      <c r="AB82" s="34"/>
      <c r="AC82" s="46"/>
      <c r="AD82" s="34"/>
      <c r="AE82" s="46"/>
      <c r="AF82" s="47"/>
    </row>
    <row r="83" spans="1:32" x14ac:dyDescent="0.25">
      <c r="A83" s="26"/>
      <c r="B83" s="26"/>
      <c r="C83" s="26"/>
      <c r="D83" s="26"/>
      <c r="E83" s="26"/>
      <c r="F83" s="26"/>
      <c r="G83" s="26"/>
      <c r="H83" s="26" t="s">
        <v>869</v>
      </c>
      <c r="I83" s="26"/>
      <c r="J83" s="34">
        <v>4245.82</v>
      </c>
      <c r="K83" s="46"/>
      <c r="L83" s="34">
        <v>5071</v>
      </c>
      <c r="M83" s="46"/>
      <c r="N83" s="34">
        <f t="shared" ref="N83:N89" si="36">ROUND((J83-L83),5)</f>
        <v>-825.18</v>
      </c>
      <c r="O83" s="46"/>
      <c r="P83" s="47">
        <f t="shared" ref="P83:P89" si="37">ROUND(IF(L83=0, IF(J83=0, 0, 1), J83/L83),5)</f>
        <v>0.83726999999999996</v>
      </c>
      <c r="Q83" s="46"/>
      <c r="R83" s="34">
        <v>0</v>
      </c>
      <c r="S83" s="46"/>
      <c r="T83" s="34">
        <v>0</v>
      </c>
      <c r="U83" s="46"/>
      <c r="V83" s="34">
        <f t="shared" ref="V83:V89" si="38">ROUND((R83-T83),5)</f>
        <v>0</v>
      </c>
      <c r="W83" s="46"/>
      <c r="X83" s="47">
        <f t="shared" ref="X83:X89" si="39">ROUND(IF(T83=0, IF(R83=0, 0, 1), R83/T83),5)</f>
        <v>0</v>
      </c>
      <c r="Y83" s="46"/>
      <c r="Z83" s="34">
        <f t="shared" ref="Z83:Z89" si="40">ROUND(J83+R83,5)</f>
        <v>4245.82</v>
      </c>
      <c r="AA83" s="46"/>
      <c r="AB83" s="34">
        <f t="shared" ref="AB83:AB89" si="41">ROUND(L83+T83,5)</f>
        <v>5071</v>
      </c>
      <c r="AC83" s="46"/>
      <c r="AD83" s="34">
        <f t="shared" ref="AD83:AD89" si="42">ROUND((Z83-AB83),5)</f>
        <v>-825.18</v>
      </c>
      <c r="AE83" s="46"/>
      <c r="AF83" s="47">
        <f t="shared" ref="AF83:AF89" si="43">ROUND(IF(AB83=0, IF(Z83=0, 0, 1), Z83/AB83),5)</f>
        <v>0.83726999999999996</v>
      </c>
    </row>
    <row r="84" spans="1:32" x14ac:dyDescent="0.25">
      <c r="A84" s="26"/>
      <c r="B84" s="26"/>
      <c r="C84" s="26"/>
      <c r="D84" s="26"/>
      <c r="E84" s="26"/>
      <c r="F84" s="26"/>
      <c r="G84" s="26"/>
      <c r="H84" s="26" t="s">
        <v>870</v>
      </c>
      <c r="I84" s="26"/>
      <c r="J84" s="34">
        <v>6294.43</v>
      </c>
      <c r="K84" s="46"/>
      <c r="L84" s="34">
        <v>6900</v>
      </c>
      <c r="M84" s="46"/>
      <c r="N84" s="34">
        <f t="shared" si="36"/>
        <v>-605.57000000000005</v>
      </c>
      <c r="O84" s="46"/>
      <c r="P84" s="47">
        <f t="shared" si="37"/>
        <v>0.91224000000000005</v>
      </c>
      <c r="Q84" s="46"/>
      <c r="R84" s="34">
        <v>0</v>
      </c>
      <c r="S84" s="46"/>
      <c r="T84" s="34">
        <v>0</v>
      </c>
      <c r="U84" s="46"/>
      <c r="V84" s="34">
        <f t="shared" si="38"/>
        <v>0</v>
      </c>
      <c r="W84" s="46"/>
      <c r="X84" s="47">
        <f t="shared" si="39"/>
        <v>0</v>
      </c>
      <c r="Y84" s="46"/>
      <c r="Z84" s="34">
        <f t="shared" si="40"/>
        <v>6294.43</v>
      </c>
      <c r="AA84" s="46"/>
      <c r="AB84" s="34">
        <f t="shared" si="41"/>
        <v>6900</v>
      </c>
      <c r="AC84" s="46"/>
      <c r="AD84" s="34">
        <f t="shared" si="42"/>
        <v>-605.57000000000005</v>
      </c>
      <c r="AE84" s="46"/>
      <c r="AF84" s="47">
        <f t="shared" si="43"/>
        <v>0.91224000000000005</v>
      </c>
    </row>
    <row r="85" spans="1:32" ht="15.75" thickBot="1" x14ac:dyDescent="0.3">
      <c r="A85" s="26"/>
      <c r="B85" s="26"/>
      <c r="C85" s="26"/>
      <c r="D85" s="26"/>
      <c r="E85" s="26"/>
      <c r="F85" s="26"/>
      <c r="G85" s="26"/>
      <c r="H85" s="26" t="s">
        <v>871</v>
      </c>
      <c r="I85" s="26"/>
      <c r="J85" s="35">
        <v>1331.02</v>
      </c>
      <c r="K85" s="46"/>
      <c r="L85" s="35">
        <v>1430</v>
      </c>
      <c r="M85" s="46"/>
      <c r="N85" s="35">
        <f t="shared" si="36"/>
        <v>-98.98</v>
      </c>
      <c r="O85" s="46"/>
      <c r="P85" s="48">
        <f t="shared" si="37"/>
        <v>0.93078000000000005</v>
      </c>
      <c r="Q85" s="46"/>
      <c r="R85" s="35">
        <v>0</v>
      </c>
      <c r="S85" s="46"/>
      <c r="T85" s="35">
        <v>0</v>
      </c>
      <c r="U85" s="46"/>
      <c r="V85" s="35">
        <f t="shared" si="38"/>
        <v>0</v>
      </c>
      <c r="W85" s="46"/>
      <c r="X85" s="48">
        <f t="shared" si="39"/>
        <v>0</v>
      </c>
      <c r="Y85" s="46"/>
      <c r="Z85" s="35">
        <f t="shared" si="40"/>
        <v>1331.02</v>
      </c>
      <c r="AA85" s="46"/>
      <c r="AB85" s="35">
        <f t="shared" si="41"/>
        <v>1430</v>
      </c>
      <c r="AC85" s="46"/>
      <c r="AD85" s="35">
        <f t="shared" si="42"/>
        <v>-98.98</v>
      </c>
      <c r="AE85" s="46"/>
      <c r="AF85" s="48">
        <f t="shared" si="43"/>
        <v>0.93078000000000005</v>
      </c>
    </row>
    <row r="86" spans="1:32" ht="15.75" thickBot="1" x14ac:dyDescent="0.3">
      <c r="A86" s="26"/>
      <c r="B86" s="26"/>
      <c r="C86" s="26"/>
      <c r="D86" s="26"/>
      <c r="E86" s="26"/>
      <c r="F86" s="26"/>
      <c r="G86" s="26" t="s">
        <v>872</v>
      </c>
      <c r="H86" s="26"/>
      <c r="I86" s="26"/>
      <c r="J86" s="36">
        <f>ROUND(SUM(J82:J85),5)</f>
        <v>11871.27</v>
      </c>
      <c r="K86" s="46"/>
      <c r="L86" s="36">
        <f>ROUND(SUM(L82:L85),5)</f>
        <v>13401</v>
      </c>
      <c r="M86" s="46"/>
      <c r="N86" s="36">
        <f t="shared" si="36"/>
        <v>-1529.73</v>
      </c>
      <c r="O86" s="46"/>
      <c r="P86" s="50">
        <f t="shared" si="37"/>
        <v>0.88585000000000003</v>
      </c>
      <c r="Q86" s="46"/>
      <c r="R86" s="36">
        <f>ROUND(SUM(R82:R85),5)</f>
        <v>0</v>
      </c>
      <c r="S86" s="46"/>
      <c r="T86" s="36">
        <f>ROUND(SUM(T82:T85),5)</f>
        <v>0</v>
      </c>
      <c r="U86" s="46"/>
      <c r="V86" s="36">
        <f t="shared" si="38"/>
        <v>0</v>
      </c>
      <c r="W86" s="46"/>
      <c r="X86" s="50">
        <f t="shared" si="39"/>
        <v>0</v>
      </c>
      <c r="Y86" s="46"/>
      <c r="Z86" s="36">
        <f t="shared" si="40"/>
        <v>11871.27</v>
      </c>
      <c r="AA86" s="46"/>
      <c r="AB86" s="36">
        <f t="shared" si="41"/>
        <v>13401</v>
      </c>
      <c r="AC86" s="46"/>
      <c r="AD86" s="36">
        <f t="shared" si="42"/>
        <v>-1529.73</v>
      </c>
      <c r="AE86" s="46"/>
      <c r="AF86" s="50">
        <f t="shared" si="43"/>
        <v>0.88585000000000003</v>
      </c>
    </row>
    <row r="87" spans="1:32" x14ac:dyDescent="0.25">
      <c r="A87" s="26"/>
      <c r="B87" s="26"/>
      <c r="C87" s="26"/>
      <c r="D87" s="26"/>
      <c r="E87" s="26"/>
      <c r="F87" s="26" t="s">
        <v>873</v>
      </c>
      <c r="G87" s="26"/>
      <c r="H87" s="26"/>
      <c r="I87" s="26"/>
      <c r="J87" s="34">
        <f>ROUND(J52+J71+J81+J86,5)</f>
        <v>523629.01</v>
      </c>
      <c r="K87" s="46"/>
      <c r="L87" s="34">
        <f>ROUND(L52+L71+L81+L86,5)</f>
        <v>608865.49</v>
      </c>
      <c r="M87" s="46"/>
      <c r="N87" s="34">
        <f t="shared" si="36"/>
        <v>-85236.479999999996</v>
      </c>
      <c r="O87" s="46"/>
      <c r="P87" s="47">
        <f t="shared" si="37"/>
        <v>0.86001000000000005</v>
      </c>
      <c r="Q87" s="46"/>
      <c r="R87" s="34">
        <f>ROUND(R52+R71+R81+R86,5)</f>
        <v>0</v>
      </c>
      <c r="S87" s="46"/>
      <c r="T87" s="34">
        <f>ROUND(T52+T71+T81+T86,5)</f>
        <v>0</v>
      </c>
      <c r="U87" s="46"/>
      <c r="V87" s="34">
        <f t="shared" si="38"/>
        <v>0</v>
      </c>
      <c r="W87" s="46"/>
      <c r="X87" s="47">
        <f t="shared" si="39"/>
        <v>0</v>
      </c>
      <c r="Y87" s="46"/>
      <c r="Z87" s="34">
        <f t="shared" si="40"/>
        <v>523629.01</v>
      </c>
      <c r="AA87" s="46"/>
      <c r="AB87" s="34">
        <f t="shared" si="41"/>
        <v>608865.49</v>
      </c>
      <c r="AC87" s="46"/>
      <c r="AD87" s="34">
        <f t="shared" si="42"/>
        <v>-85236.479999999996</v>
      </c>
      <c r="AE87" s="46"/>
      <c r="AF87" s="47">
        <f t="shared" si="43"/>
        <v>0.86001000000000005</v>
      </c>
    </row>
    <row r="88" spans="1:32" x14ac:dyDescent="0.25">
      <c r="A88" s="26"/>
      <c r="B88" s="26"/>
      <c r="C88" s="26"/>
      <c r="D88" s="26"/>
      <c r="E88" s="26"/>
      <c r="F88" s="26" t="s">
        <v>874</v>
      </c>
      <c r="G88" s="26"/>
      <c r="H88" s="26"/>
      <c r="I88" s="26"/>
      <c r="J88" s="34">
        <v>563.79</v>
      </c>
      <c r="K88" s="46"/>
      <c r="L88" s="34">
        <v>458.33</v>
      </c>
      <c r="M88" s="46"/>
      <c r="N88" s="34">
        <f t="shared" si="36"/>
        <v>105.46</v>
      </c>
      <c r="O88" s="46"/>
      <c r="P88" s="47">
        <f t="shared" si="37"/>
        <v>1.2301</v>
      </c>
      <c r="Q88" s="46"/>
      <c r="R88" s="34">
        <v>0</v>
      </c>
      <c r="S88" s="46"/>
      <c r="T88" s="34">
        <v>0</v>
      </c>
      <c r="U88" s="46"/>
      <c r="V88" s="34">
        <f t="shared" si="38"/>
        <v>0</v>
      </c>
      <c r="W88" s="46"/>
      <c r="X88" s="47">
        <f t="shared" si="39"/>
        <v>0</v>
      </c>
      <c r="Y88" s="46"/>
      <c r="Z88" s="34">
        <f t="shared" si="40"/>
        <v>563.79</v>
      </c>
      <c r="AA88" s="46"/>
      <c r="AB88" s="34">
        <f t="shared" si="41"/>
        <v>458.33</v>
      </c>
      <c r="AC88" s="46"/>
      <c r="AD88" s="34">
        <f t="shared" si="42"/>
        <v>105.46</v>
      </c>
      <c r="AE88" s="46"/>
      <c r="AF88" s="47">
        <f t="shared" si="43"/>
        <v>1.2301</v>
      </c>
    </row>
    <row r="89" spans="1:32" x14ac:dyDescent="0.25">
      <c r="A89" s="26"/>
      <c r="B89" s="26"/>
      <c r="C89" s="26"/>
      <c r="D89" s="26"/>
      <c r="E89" s="26"/>
      <c r="F89" s="26" t="s">
        <v>875</v>
      </c>
      <c r="G89" s="26"/>
      <c r="H89" s="26"/>
      <c r="I89" s="26"/>
      <c r="J89" s="34">
        <v>0</v>
      </c>
      <c r="K89" s="46"/>
      <c r="L89" s="34">
        <v>550</v>
      </c>
      <c r="M89" s="46"/>
      <c r="N89" s="34">
        <f t="shared" si="36"/>
        <v>-550</v>
      </c>
      <c r="O89" s="46"/>
      <c r="P89" s="47">
        <f t="shared" si="37"/>
        <v>0</v>
      </c>
      <c r="Q89" s="46"/>
      <c r="R89" s="34">
        <v>0</v>
      </c>
      <c r="S89" s="46"/>
      <c r="T89" s="34">
        <v>0</v>
      </c>
      <c r="U89" s="46"/>
      <c r="V89" s="34">
        <f t="shared" si="38"/>
        <v>0</v>
      </c>
      <c r="W89" s="46"/>
      <c r="X89" s="47">
        <f t="shared" si="39"/>
        <v>0</v>
      </c>
      <c r="Y89" s="46"/>
      <c r="Z89" s="34">
        <f t="shared" si="40"/>
        <v>0</v>
      </c>
      <c r="AA89" s="46"/>
      <c r="AB89" s="34">
        <f t="shared" si="41"/>
        <v>550</v>
      </c>
      <c r="AC89" s="46"/>
      <c r="AD89" s="34">
        <f t="shared" si="42"/>
        <v>-550</v>
      </c>
      <c r="AE89" s="46"/>
      <c r="AF89" s="47">
        <f t="shared" si="43"/>
        <v>0</v>
      </c>
    </row>
    <row r="90" spans="1:32" x14ac:dyDescent="0.25">
      <c r="A90" s="26"/>
      <c r="B90" s="26"/>
      <c r="C90" s="26"/>
      <c r="D90" s="26"/>
      <c r="E90" s="26"/>
      <c r="F90" s="26" t="s">
        <v>876</v>
      </c>
      <c r="G90" s="26"/>
      <c r="H90" s="26"/>
      <c r="I90" s="26"/>
      <c r="J90" s="34"/>
      <c r="K90" s="46"/>
      <c r="L90" s="34"/>
      <c r="M90" s="46"/>
      <c r="N90" s="34"/>
      <c r="O90" s="46"/>
      <c r="P90" s="47"/>
      <c r="Q90" s="46"/>
      <c r="R90" s="34"/>
      <c r="S90" s="46"/>
      <c r="T90" s="34"/>
      <c r="U90" s="46"/>
      <c r="V90" s="34"/>
      <c r="W90" s="46"/>
      <c r="X90" s="47"/>
      <c r="Y90" s="46"/>
      <c r="Z90" s="34"/>
      <c r="AA90" s="46"/>
      <c r="AB90" s="34"/>
      <c r="AC90" s="46"/>
      <c r="AD90" s="34"/>
      <c r="AE90" s="46"/>
      <c r="AF90" s="47"/>
    </row>
    <row r="91" spans="1:32" x14ac:dyDescent="0.25">
      <c r="A91" s="26"/>
      <c r="B91" s="26"/>
      <c r="C91" s="26"/>
      <c r="D91" s="26"/>
      <c r="E91" s="26"/>
      <c r="F91" s="26"/>
      <c r="G91" s="26" t="s">
        <v>877</v>
      </c>
      <c r="H91" s="26"/>
      <c r="I91" s="26"/>
      <c r="J91" s="34">
        <v>27300</v>
      </c>
      <c r="K91" s="46"/>
      <c r="L91" s="34">
        <v>17050</v>
      </c>
      <c r="M91" s="46"/>
      <c r="N91" s="34">
        <f>ROUND((J91-L91),5)</f>
        <v>10250</v>
      </c>
      <c r="O91" s="46"/>
      <c r="P91" s="47">
        <f>ROUND(IF(L91=0, IF(J91=0, 0, 1), J91/L91),5)</f>
        <v>1.60117</v>
      </c>
      <c r="Q91" s="46"/>
      <c r="R91" s="34">
        <v>0</v>
      </c>
      <c r="S91" s="46"/>
      <c r="T91" s="34">
        <v>0</v>
      </c>
      <c r="U91" s="46"/>
      <c r="V91" s="34">
        <f>ROUND((R91-T91),5)</f>
        <v>0</v>
      </c>
      <c r="W91" s="46"/>
      <c r="X91" s="47">
        <f>ROUND(IF(T91=0, IF(R91=0, 0, 1), R91/T91),5)</f>
        <v>0</v>
      </c>
      <c r="Y91" s="46"/>
      <c r="Z91" s="34">
        <f>ROUND(J91+R91,5)</f>
        <v>27300</v>
      </c>
      <c r="AA91" s="46"/>
      <c r="AB91" s="34">
        <f>ROUND(L91+T91,5)</f>
        <v>17050</v>
      </c>
      <c r="AC91" s="46"/>
      <c r="AD91" s="34">
        <f>ROUND((Z91-AB91),5)</f>
        <v>10250</v>
      </c>
      <c r="AE91" s="46"/>
      <c r="AF91" s="47">
        <f>ROUND(IF(AB91=0, IF(Z91=0, 0, 1), Z91/AB91),5)</f>
        <v>1.60117</v>
      </c>
    </row>
    <row r="92" spans="1:32" x14ac:dyDescent="0.25">
      <c r="A92" s="26"/>
      <c r="B92" s="26"/>
      <c r="C92" s="26"/>
      <c r="D92" s="26"/>
      <c r="E92" s="26"/>
      <c r="F92" s="26"/>
      <c r="G92" s="26" t="s">
        <v>1002</v>
      </c>
      <c r="H92" s="26"/>
      <c r="I92" s="26"/>
      <c r="J92" s="34">
        <v>2500</v>
      </c>
      <c r="K92" s="46"/>
      <c r="L92" s="34">
        <v>2500</v>
      </c>
      <c r="M92" s="46"/>
      <c r="N92" s="34">
        <f>ROUND((J92-L92),5)</f>
        <v>0</v>
      </c>
      <c r="O92" s="46"/>
      <c r="P92" s="47">
        <f>ROUND(IF(L92=0, IF(J92=0, 0, 1), J92/L92),5)</f>
        <v>1</v>
      </c>
      <c r="Q92" s="46"/>
      <c r="R92" s="34">
        <v>0</v>
      </c>
      <c r="S92" s="46"/>
      <c r="T92" s="34">
        <v>0</v>
      </c>
      <c r="U92" s="46"/>
      <c r="V92" s="34">
        <f>ROUND((R92-T92),5)</f>
        <v>0</v>
      </c>
      <c r="W92" s="46"/>
      <c r="X92" s="47">
        <f>ROUND(IF(T92=0, IF(R92=0, 0, 1), R92/T92),5)</f>
        <v>0</v>
      </c>
      <c r="Y92" s="46"/>
      <c r="Z92" s="34">
        <f>ROUND(J92+R92,5)</f>
        <v>2500</v>
      </c>
      <c r="AA92" s="46"/>
      <c r="AB92" s="34">
        <f>ROUND(L92+T92,5)</f>
        <v>2500</v>
      </c>
      <c r="AC92" s="46"/>
      <c r="AD92" s="34">
        <f>ROUND((Z92-AB92),5)</f>
        <v>0</v>
      </c>
      <c r="AE92" s="46"/>
      <c r="AF92" s="47">
        <f>ROUND(IF(AB92=0, IF(Z92=0, 0, 1), Z92/AB92),5)</f>
        <v>1</v>
      </c>
    </row>
    <row r="93" spans="1:32" ht="15.75" thickBot="1" x14ac:dyDescent="0.3">
      <c r="A93" s="26"/>
      <c r="B93" s="26"/>
      <c r="C93" s="26"/>
      <c r="D93" s="26"/>
      <c r="E93" s="26"/>
      <c r="F93" s="26"/>
      <c r="G93" s="26" t="s">
        <v>878</v>
      </c>
      <c r="H93" s="26"/>
      <c r="I93" s="26"/>
      <c r="J93" s="38">
        <v>5134</v>
      </c>
      <c r="K93" s="46"/>
      <c r="L93" s="38">
        <v>4600</v>
      </c>
      <c r="M93" s="46"/>
      <c r="N93" s="38">
        <f>ROUND((J93-L93),5)</f>
        <v>534</v>
      </c>
      <c r="O93" s="46"/>
      <c r="P93" s="51">
        <f>ROUND(IF(L93=0, IF(J93=0, 0, 1), J93/L93),5)</f>
        <v>1.11609</v>
      </c>
      <c r="Q93" s="46"/>
      <c r="R93" s="38">
        <v>0</v>
      </c>
      <c r="S93" s="46"/>
      <c r="T93" s="38">
        <v>0</v>
      </c>
      <c r="U93" s="46"/>
      <c r="V93" s="38">
        <f>ROUND((R93-T93),5)</f>
        <v>0</v>
      </c>
      <c r="W93" s="46"/>
      <c r="X93" s="51">
        <f>ROUND(IF(T93=0, IF(R93=0, 0, 1), R93/T93),5)</f>
        <v>0</v>
      </c>
      <c r="Y93" s="46"/>
      <c r="Z93" s="38">
        <f>ROUND(J93+R93,5)</f>
        <v>5134</v>
      </c>
      <c r="AA93" s="46"/>
      <c r="AB93" s="38">
        <f>ROUND(L93+T93,5)</f>
        <v>4600</v>
      </c>
      <c r="AC93" s="46"/>
      <c r="AD93" s="38">
        <f>ROUND((Z93-AB93),5)</f>
        <v>534</v>
      </c>
      <c r="AE93" s="46"/>
      <c r="AF93" s="51">
        <f>ROUND(IF(AB93=0, IF(Z93=0, 0, 1), Z93/AB93),5)</f>
        <v>1.11609</v>
      </c>
    </row>
    <row r="94" spans="1:32" x14ac:dyDescent="0.25">
      <c r="A94" s="26"/>
      <c r="B94" s="26"/>
      <c r="C94" s="26"/>
      <c r="D94" s="26"/>
      <c r="E94" s="26"/>
      <c r="F94" s="26" t="s">
        <v>879</v>
      </c>
      <c r="G94" s="26"/>
      <c r="H94" s="26"/>
      <c r="I94" s="26"/>
      <c r="J94" s="34">
        <f>ROUND(SUM(J90:J93),5)</f>
        <v>34934</v>
      </c>
      <c r="K94" s="46"/>
      <c r="L94" s="34">
        <f>ROUND(SUM(L90:L93),5)</f>
        <v>24150</v>
      </c>
      <c r="M94" s="46"/>
      <c r="N94" s="34">
        <f>ROUND((J94-L94),5)</f>
        <v>10784</v>
      </c>
      <c r="O94" s="46"/>
      <c r="P94" s="47">
        <f>ROUND(IF(L94=0, IF(J94=0, 0, 1), J94/L94),5)</f>
        <v>1.4465399999999999</v>
      </c>
      <c r="Q94" s="46"/>
      <c r="R94" s="34">
        <f>ROUND(SUM(R90:R93),5)</f>
        <v>0</v>
      </c>
      <c r="S94" s="46"/>
      <c r="T94" s="34">
        <f>ROUND(SUM(T90:T93),5)</f>
        <v>0</v>
      </c>
      <c r="U94" s="46"/>
      <c r="V94" s="34">
        <f>ROUND((R94-T94),5)</f>
        <v>0</v>
      </c>
      <c r="W94" s="46"/>
      <c r="X94" s="47">
        <f>ROUND(IF(T94=0, IF(R94=0, 0, 1), R94/T94),5)</f>
        <v>0</v>
      </c>
      <c r="Y94" s="46"/>
      <c r="Z94" s="34">
        <f>ROUND(J94+R94,5)</f>
        <v>34934</v>
      </c>
      <c r="AA94" s="46"/>
      <c r="AB94" s="34">
        <f>ROUND(L94+T94,5)</f>
        <v>24150</v>
      </c>
      <c r="AC94" s="46"/>
      <c r="AD94" s="34">
        <f>ROUND((Z94-AB94),5)</f>
        <v>10784</v>
      </c>
      <c r="AE94" s="46"/>
      <c r="AF94" s="47">
        <f>ROUND(IF(AB94=0, IF(Z94=0, 0, 1), Z94/AB94),5)</f>
        <v>1.4465399999999999</v>
      </c>
    </row>
    <row r="95" spans="1:32" x14ac:dyDescent="0.25">
      <c r="A95" s="26"/>
      <c r="B95" s="26"/>
      <c r="C95" s="26"/>
      <c r="D95" s="26"/>
      <c r="E95" s="26"/>
      <c r="F95" s="26" t="s">
        <v>880</v>
      </c>
      <c r="G95" s="26"/>
      <c r="H95" s="26"/>
      <c r="I95" s="26"/>
      <c r="J95" s="34"/>
      <c r="K95" s="46"/>
      <c r="L95" s="34"/>
      <c r="M95" s="46"/>
      <c r="N95" s="34"/>
      <c r="O95" s="46"/>
      <c r="P95" s="47"/>
      <c r="Q95" s="46"/>
      <c r="R95" s="34"/>
      <c r="S95" s="46"/>
      <c r="T95" s="34"/>
      <c r="U95" s="46"/>
      <c r="V95" s="34"/>
      <c r="W95" s="46"/>
      <c r="X95" s="47"/>
      <c r="Y95" s="46"/>
      <c r="Z95" s="34"/>
      <c r="AA95" s="46"/>
      <c r="AB95" s="34"/>
      <c r="AC95" s="46"/>
      <c r="AD95" s="34"/>
      <c r="AE95" s="46"/>
      <c r="AF95" s="47"/>
    </row>
    <row r="96" spans="1:32" x14ac:dyDescent="0.25">
      <c r="A96" s="26"/>
      <c r="B96" s="26"/>
      <c r="C96" s="26"/>
      <c r="D96" s="26"/>
      <c r="E96" s="26"/>
      <c r="F96" s="26"/>
      <c r="G96" s="26" t="s">
        <v>881</v>
      </c>
      <c r="H96" s="26"/>
      <c r="I96" s="26"/>
      <c r="J96" s="34"/>
      <c r="K96" s="46"/>
      <c r="L96" s="34"/>
      <c r="M96" s="46"/>
      <c r="N96" s="34"/>
      <c r="O96" s="46"/>
      <c r="P96" s="47"/>
      <c r="Q96" s="46"/>
      <c r="R96" s="34"/>
      <c r="S96" s="46"/>
      <c r="T96" s="34"/>
      <c r="U96" s="46"/>
      <c r="V96" s="34"/>
      <c r="W96" s="46"/>
      <c r="X96" s="47"/>
      <c r="Y96" s="46"/>
      <c r="Z96" s="34"/>
      <c r="AA96" s="46"/>
      <c r="AB96" s="34"/>
      <c r="AC96" s="46"/>
      <c r="AD96" s="34"/>
      <c r="AE96" s="46"/>
      <c r="AF96" s="47"/>
    </row>
    <row r="97" spans="1:32" x14ac:dyDescent="0.25">
      <c r="A97" s="26"/>
      <c r="B97" s="26"/>
      <c r="C97" s="26"/>
      <c r="D97" s="26"/>
      <c r="E97" s="26"/>
      <c r="F97" s="26"/>
      <c r="G97" s="26"/>
      <c r="H97" s="26" t="s">
        <v>882</v>
      </c>
      <c r="I97" s="26"/>
      <c r="J97" s="34">
        <v>10993.01</v>
      </c>
      <c r="K97" s="46"/>
      <c r="L97" s="34">
        <v>11000</v>
      </c>
      <c r="M97" s="46"/>
      <c r="N97" s="34">
        <f>ROUND((J97-L97),5)</f>
        <v>-6.99</v>
      </c>
      <c r="O97" s="46"/>
      <c r="P97" s="47">
        <f>ROUND(IF(L97=0, IF(J97=0, 0, 1), J97/L97),5)</f>
        <v>0.99936000000000003</v>
      </c>
      <c r="Q97" s="46"/>
      <c r="R97" s="34">
        <v>0</v>
      </c>
      <c r="S97" s="46"/>
      <c r="T97" s="34">
        <v>0</v>
      </c>
      <c r="U97" s="46"/>
      <c r="V97" s="34">
        <f>ROUND((R97-T97),5)</f>
        <v>0</v>
      </c>
      <c r="W97" s="46"/>
      <c r="X97" s="47">
        <f>ROUND(IF(T97=0, IF(R97=0, 0, 1), R97/T97),5)</f>
        <v>0</v>
      </c>
      <c r="Y97" s="46"/>
      <c r="Z97" s="34">
        <f>ROUND(J97+R97,5)</f>
        <v>10993.01</v>
      </c>
      <c r="AA97" s="46"/>
      <c r="AB97" s="34">
        <f>ROUND(L97+T97,5)</f>
        <v>11000</v>
      </c>
      <c r="AC97" s="46"/>
      <c r="AD97" s="34">
        <f>ROUND((Z97-AB97),5)</f>
        <v>-6.99</v>
      </c>
      <c r="AE97" s="46"/>
      <c r="AF97" s="47">
        <f>ROUND(IF(AB97=0, IF(Z97=0, 0, 1), Z97/AB97),5)</f>
        <v>0.99936000000000003</v>
      </c>
    </row>
    <row r="98" spans="1:32" x14ac:dyDescent="0.25">
      <c r="A98" s="26"/>
      <c r="B98" s="26"/>
      <c r="C98" s="26"/>
      <c r="D98" s="26"/>
      <c r="E98" s="26"/>
      <c r="F98" s="26"/>
      <c r="G98" s="26"/>
      <c r="H98" s="26" t="s">
        <v>883</v>
      </c>
      <c r="I98" s="26"/>
      <c r="J98" s="34">
        <v>0</v>
      </c>
      <c r="K98" s="46"/>
      <c r="L98" s="34">
        <v>1100</v>
      </c>
      <c r="M98" s="46"/>
      <c r="N98" s="34">
        <f>ROUND((J98-L98),5)</f>
        <v>-1100</v>
      </c>
      <c r="O98" s="46"/>
      <c r="P98" s="47">
        <f>ROUND(IF(L98=0, IF(J98=0, 0, 1), J98/L98),5)</f>
        <v>0</v>
      </c>
      <c r="Q98" s="46"/>
      <c r="R98" s="34">
        <v>0</v>
      </c>
      <c r="S98" s="46"/>
      <c r="T98" s="34">
        <v>0</v>
      </c>
      <c r="U98" s="46"/>
      <c r="V98" s="34">
        <f>ROUND((R98-T98),5)</f>
        <v>0</v>
      </c>
      <c r="W98" s="46"/>
      <c r="X98" s="47">
        <f>ROUND(IF(T98=0, IF(R98=0, 0, 1), R98/T98),5)</f>
        <v>0</v>
      </c>
      <c r="Y98" s="46"/>
      <c r="Z98" s="34">
        <f>ROUND(J98+R98,5)</f>
        <v>0</v>
      </c>
      <c r="AA98" s="46"/>
      <c r="AB98" s="34">
        <f>ROUND(L98+T98,5)</f>
        <v>1100</v>
      </c>
      <c r="AC98" s="46"/>
      <c r="AD98" s="34">
        <f>ROUND((Z98-AB98),5)</f>
        <v>-1100</v>
      </c>
      <c r="AE98" s="46"/>
      <c r="AF98" s="47">
        <f>ROUND(IF(AB98=0, IF(Z98=0, 0, 1), Z98/AB98),5)</f>
        <v>0</v>
      </c>
    </row>
    <row r="99" spans="1:32" x14ac:dyDescent="0.25">
      <c r="A99" s="26"/>
      <c r="B99" s="26"/>
      <c r="C99" s="26"/>
      <c r="D99" s="26"/>
      <c r="E99" s="26"/>
      <c r="F99" s="26"/>
      <c r="G99" s="26"/>
      <c r="H99" s="26" t="s">
        <v>884</v>
      </c>
      <c r="I99" s="26"/>
      <c r="J99" s="34">
        <v>0</v>
      </c>
      <c r="K99" s="46"/>
      <c r="L99" s="34">
        <v>1100</v>
      </c>
      <c r="M99" s="46"/>
      <c r="N99" s="34">
        <f>ROUND((J99-L99),5)</f>
        <v>-1100</v>
      </c>
      <c r="O99" s="46"/>
      <c r="P99" s="47">
        <f>ROUND(IF(L99=0, IF(J99=0, 0, 1), J99/L99),5)</f>
        <v>0</v>
      </c>
      <c r="Q99" s="46"/>
      <c r="R99" s="34">
        <v>0</v>
      </c>
      <c r="S99" s="46"/>
      <c r="T99" s="34">
        <v>0</v>
      </c>
      <c r="U99" s="46"/>
      <c r="V99" s="34">
        <f>ROUND((R99-T99),5)</f>
        <v>0</v>
      </c>
      <c r="W99" s="46"/>
      <c r="X99" s="47">
        <f>ROUND(IF(T99=0, IF(R99=0, 0, 1), R99/T99),5)</f>
        <v>0</v>
      </c>
      <c r="Y99" s="46"/>
      <c r="Z99" s="34">
        <f>ROUND(J99+R99,5)</f>
        <v>0</v>
      </c>
      <c r="AA99" s="46"/>
      <c r="AB99" s="34">
        <f>ROUND(L99+T99,5)</f>
        <v>1100</v>
      </c>
      <c r="AC99" s="46"/>
      <c r="AD99" s="34">
        <f>ROUND((Z99-AB99),5)</f>
        <v>-1100</v>
      </c>
      <c r="AE99" s="46"/>
      <c r="AF99" s="47">
        <f>ROUND(IF(AB99=0, IF(Z99=0, 0, 1), Z99/AB99),5)</f>
        <v>0</v>
      </c>
    </row>
    <row r="100" spans="1:32" ht="15.75" thickBot="1" x14ac:dyDescent="0.3">
      <c r="A100" s="26"/>
      <c r="B100" s="26"/>
      <c r="C100" s="26"/>
      <c r="D100" s="26"/>
      <c r="E100" s="26"/>
      <c r="F100" s="26"/>
      <c r="G100" s="26"/>
      <c r="H100" s="26" t="s">
        <v>885</v>
      </c>
      <c r="I100" s="26"/>
      <c r="J100" s="38">
        <v>0</v>
      </c>
      <c r="K100" s="46"/>
      <c r="L100" s="38">
        <v>1375</v>
      </c>
      <c r="M100" s="46"/>
      <c r="N100" s="38">
        <f>ROUND((J100-L100),5)</f>
        <v>-1375</v>
      </c>
      <c r="O100" s="46"/>
      <c r="P100" s="51">
        <f>ROUND(IF(L100=0, IF(J100=0, 0, 1), J100/L100),5)</f>
        <v>0</v>
      </c>
      <c r="Q100" s="46"/>
      <c r="R100" s="38">
        <v>0</v>
      </c>
      <c r="S100" s="46"/>
      <c r="T100" s="38">
        <v>0</v>
      </c>
      <c r="U100" s="46"/>
      <c r="V100" s="38">
        <f>ROUND((R100-T100),5)</f>
        <v>0</v>
      </c>
      <c r="W100" s="46"/>
      <c r="X100" s="51">
        <f>ROUND(IF(T100=0, IF(R100=0, 0, 1), R100/T100),5)</f>
        <v>0</v>
      </c>
      <c r="Y100" s="46"/>
      <c r="Z100" s="38">
        <f>ROUND(J100+R100,5)</f>
        <v>0</v>
      </c>
      <c r="AA100" s="46"/>
      <c r="AB100" s="38">
        <f>ROUND(L100+T100,5)</f>
        <v>1375</v>
      </c>
      <c r="AC100" s="46"/>
      <c r="AD100" s="38">
        <f>ROUND((Z100-AB100),5)</f>
        <v>-1375</v>
      </c>
      <c r="AE100" s="46"/>
      <c r="AF100" s="51">
        <f>ROUND(IF(AB100=0, IF(Z100=0, 0, 1), Z100/AB100),5)</f>
        <v>0</v>
      </c>
    </row>
    <row r="101" spans="1:32" x14ac:dyDescent="0.25">
      <c r="A101" s="26"/>
      <c r="B101" s="26"/>
      <c r="C101" s="26"/>
      <c r="D101" s="26"/>
      <c r="E101" s="26"/>
      <c r="F101" s="26"/>
      <c r="G101" s="26" t="s">
        <v>886</v>
      </c>
      <c r="H101" s="26"/>
      <c r="I101" s="26"/>
      <c r="J101" s="34">
        <f>ROUND(SUM(J96:J100),5)</f>
        <v>10993.01</v>
      </c>
      <c r="K101" s="46"/>
      <c r="L101" s="34">
        <f>ROUND(SUM(L96:L100),5)</f>
        <v>14575</v>
      </c>
      <c r="M101" s="46"/>
      <c r="N101" s="34">
        <f>ROUND((J101-L101),5)</f>
        <v>-3581.99</v>
      </c>
      <c r="O101" s="46"/>
      <c r="P101" s="47">
        <f>ROUND(IF(L101=0, IF(J101=0, 0, 1), J101/L101),5)</f>
        <v>0.75424000000000002</v>
      </c>
      <c r="Q101" s="46"/>
      <c r="R101" s="34">
        <f>ROUND(SUM(R96:R100),5)</f>
        <v>0</v>
      </c>
      <c r="S101" s="46"/>
      <c r="T101" s="34">
        <f>ROUND(SUM(T96:T100),5)</f>
        <v>0</v>
      </c>
      <c r="U101" s="46"/>
      <c r="V101" s="34">
        <f>ROUND((R101-T101),5)</f>
        <v>0</v>
      </c>
      <c r="W101" s="46"/>
      <c r="X101" s="47">
        <f>ROUND(IF(T101=0, IF(R101=0, 0, 1), R101/T101),5)</f>
        <v>0</v>
      </c>
      <c r="Y101" s="46"/>
      <c r="Z101" s="34">
        <f>ROUND(J101+R101,5)</f>
        <v>10993.01</v>
      </c>
      <c r="AA101" s="46"/>
      <c r="AB101" s="34">
        <f>ROUND(L101+T101,5)</f>
        <v>14575</v>
      </c>
      <c r="AC101" s="46"/>
      <c r="AD101" s="34">
        <f>ROUND((Z101-AB101),5)</f>
        <v>-3581.99</v>
      </c>
      <c r="AE101" s="46"/>
      <c r="AF101" s="47">
        <f>ROUND(IF(AB101=0, IF(Z101=0, 0, 1), Z101/AB101),5)</f>
        <v>0.75424000000000002</v>
      </c>
    </row>
    <row r="102" spans="1:32" x14ac:dyDescent="0.25">
      <c r="A102" s="26"/>
      <c r="B102" s="26"/>
      <c r="C102" s="26"/>
      <c r="D102" s="26"/>
      <c r="E102" s="26"/>
      <c r="F102" s="26"/>
      <c r="G102" s="26" t="s">
        <v>887</v>
      </c>
      <c r="H102" s="26"/>
      <c r="I102" s="26"/>
      <c r="J102" s="34"/>
      <c r="K102" s="46"/>
      <c r="L102" s="34"/>
      <c r="M102" s="46"/>
      <c r="N102" s="34"/>
      <c r="O102" s="46"/>
      <c r="P102" s="47"/>
      <c r="Q102" s="46"/>
      <c r="R102" s="34"/>
      <c r="S102" s="46"/>
      <c r="T102" s="34"/>
      <c r="U102" s="46"/>
      <c r="V102" s="34"/>
      <c r="W102" s="46"/>
      <c r="X102" s="47"/>
      <c r="Y102" s="46"/>
      <c r="Z102" s="34"/>
      <c r="AA102" s="46"/>
      <c r="AB102" s="34"/>
      <c r="AC102" s="46"/>
      <c r="AD102" s="34"/>
      <c r="AE102" s="46"/>
      <c r="AF102" s="47"/>
    </row>
    <row r="103" spans="1:32" x14ac:dyDescent="0.25">
      <c r="A103" s="26"/>
      <c r="B103" s="26"/>
      <c r="C103" s="26"/>
      <c r="D103" s="26"/>
      <c r="E103" s="26"/>
      <c r="F103" s="26"/>
      <c r="G103" s="26"/>
      <c r="H103" s="26" t="s">
        <v>888</v>
      </c>
      <c r="I103" s="26"/>
      <c r="J103" s="34">
        <v>282.2</v>
      </c>
      <c r="K103" s="46"/>
      <c r="L103" s="34">
        <v>460</v>
      </c>
      <c r="M103" s="46"/>
      <c r="N103" s="34">
        <f t="shared" ref="N103:N108" si="44">ROUND((J103-L103),5)</f>
        <v>-177.8</v>
      </c>
      <c r="O103" s="46"/>
      <c r="P103" s="47">
        <f t="shared" ref="P103:P108" si="45">ROUND(IF(L103=0, IF(J103=0, 0, 1), J103/L103),5)</f>
        <v>0.61348000000000003</v>
      </c>
      <c r="Q103" s="46"/>
      <c r="R103" s="34">
        <v>0</v>
      </c>
      <c r="S103" s="46"/>
      <c r="T103" s="34">
        <v>0</v>
      </c>
      <c r="U103" s="46"/>
      <c r="V103" s="34">
        <f t="shared" ref="V103:V108" si="46">ROUND((R103-T103),5)</f>
        <v>0</v>
      </c>
      <c r="W103" s="46"/>
      <c r="X103" s="47">
        <f t="shared" ref="X103:X108" si="47">ROUND(IF(T103=0, IF(R103=0, 0, 1), R103/T103),5)</f>
        <v>0</v>
      </c>
      <c r="Y103" s="46"/>
      <c r="Z103" s="34">
        <f t="shared" ref="Z103:Z108" si="48">ROUND(J103+R103,5)</f>
        <v>282.2</v>
      </c>
      <c r="AA103" s="46"/>
      <c r="AB103" s="34">
        <f t="shared" ref="AB103:AB108" si="49">ROUND(L103+T103,5)</f>
        <v>460</v>
      </c>
      <c r="AC103" s="46"/>
      <c r="AD103" s="34">
        <f t="shared" ref="AD103:AD108" si="50">ROUND((Z103-AB103),5)</f>
        <v>-177.8</v>
      </c>
      <c r="AE103" s="46"/>
      <c r="AF103" s="47">
        <f t="shared" ref="AF103:AF108" si="51">ROUND(IF(AB103=0, IF(Z103=0, 0, 1), Z103/AB103),5)</f>
        <v>0.61348000000000003</v>
      </c>
    </row>
    <row r="104" spans="1:32" x14ac:dyDescent="0.25">
      <c r="A104" s="26"/>
      <c r="B104" s="26"/>
      <c r="C104" s="26"/>
      <c r="D104" s="26"/>
      <c r="E104" s="26"/>
      <c r="F104" s="26"/>
      <c r="G104" s="26"/>
      <c r="H104" s="26" t="s">
        <v>889</v>
      </c>
      <c r="I104" s="26"/>
      <c r="J104" s="34">
        <v>1653.9</v>
      </c>
      <c r="K104" s="46"/>
      <c r="L104" s="34">
        <v>1833.33</v>
      </c>
      <c r="M104" s="46"/>
      <c r="N104" s="34">
        <f t="shared" si="44"/>
        <v>-179.43</v>
      </c>
      <c r="O104" s="46"/>
      <c r="P104" s="47">
        <f t="shared" si="45"/>
        <v>0.90212999999999999</v>
      </c>
      <c r="Q104" s="46"/>
      <c r="R104" s="34">
        <v>0</v>
      </c>
      <c r="S104" s="46"/>
      <c r="T104" s="34">
        <v>0</v>
      </c>
      <c r="U104" s="46"/>
      <c r="V104" s="34">
        <f t="shared" si="46"/>
        <v>0</v>
      </c>
      <c r="W104" s="46"/>
      <c r="X104" s="47">
        <f t="shared" si="47"/>
        <v>0</v>
      </c>
      <c r="Y104" s="46"/>
      <c r="Z104" s="34">
        <f t="shared" si="48"/>
        <v>1653.9</v>
      </c>
      <c r="AA104" s="46"/>
      <c r="AB104" s="34">
        <f t="shared" si="49"/>
        <v>1833.33</v>
      </c>
      <c r="AC104" s="46"/>
      <c r="AD104" s="34">
        <f t="shared" si="50"/>
        <v>-179.43</v>
      </c>
      <c r="AE104" s="46"/>
      <c r="AF104" s="47">
        <f t="shared" si="51"/>
        <v>0.90212999999999999</v>
      </c>
    </row>
    <row r="105" spans="1:32" x14ac:dyDescent="0.25">
      <c r="A105" s="26"/>
      <c r="B105" s="26"/>
      <c r="C105" s="26"/>
      <c r="D105" s="26"/>
      <c r="E105" s="26"/>
      <c r="F105" s="26"/>
      <c r="G105" s="26"/>
      <c r="H105" s="26" t="s">
        <v>890</v>
      </c>
      <c r="I105" s="26"/>
      <c r="J105" s="34">
        <v>4253.45</v>
      </c>
      <c r="K105" s="46"/>
      <c r="L105" s="34">
        <v>4585</v>
      </c>
      <c r="M105" s="46"/>
      <c r="N105" s="34">
        <f t="shared" si="44"/>
        <v>-331.55</v>
      </c>
      <c r="O105" s="46"/>
      <c r="P105" s="47">
        <f t="shared" si="45"/>
        <v>0.92769000000000001</v>
      </c>
      <c r="Q105" s="46"/>
      <c r="R105" s="34">
        <v>0</v>
      </c>
      <c r="S105" s="46"/>
      <c r="T105" s="34">
        <v>0</v>
      </c>
      <c r="U105" s="46"/>
      <c r="V105" s="34">
        <f t="shared" si="46"/>
        <v>0</v>
      </c>
      <c r="W105" s="46"/>
      <c r="X105" s="47">
        <f t="shared" si="47"/>
        <v>0</v>
      </c>
      <c r="Y105" s="46"/>
      <c r="Z105" s="34">
        <f t="shared" si="48"/>
        <v>4253.45</v>
      </c>
      <c r="AA105" s="46"/>
      <c r="AB105" s="34">
        <f t="shared" si="49"/>
        <v>4585</v>
      </c>
      <c r="AC105" s="46"/>
      <c r="AD105" s="34">
        <f t="shared" si="50"/>
        <v>-331.55</v>
      </c>
      <c r="AE105" s="46"/>
      <c r="AF105" s="47">
        <f t="shared" si="51"/>
        <v>0.92769000000000001</v>
      </c>
    </row>
    <row r="106" spans="1:32" x14ac:dyDescent="0.25">
      <c r="A106" s="26"/>
      <c r="B106" s="26"/>
      <c r="C106" s="26"/>
      <c r="D106" s="26"/>
      <c r="E106" s="26"/>
      <c r="F106" s="26"/>
      <c r="G106" s="26"/>
      <c r="H106" s="26" t="s">
        <v>891</v>
      </c>
      <c r="I106" s="26"/>
      <c r="J106" s="34">
        <v>860.51</v>
      </c>
      <c r="K106" s="46"/>
      <c r="L106" s="34">
        <v>825</v>
      </c>
      <c r="M106" s="46"/>
      <c r="N106" s="34">
        <f t="shared" si="44"/>
        <v>35.51</v>
      </c>
      <c r="O106" s="46"/>
      <c r="P106" s="47">
        <f t="shared" si="45"/>
        <v>1.04304</v>
      </c>
      <c r="Q106" s="46"/>
      <c r="R106" s="34">
        <v>0</v>
      </c>
      <c r="S106" s="46"/>
      <c r="T106" s="34">
        <v>0</v>
      </c>
      <c r="U106" s="46"/>
      <c r="V106" s="34">
        <f t="shared" si="46"/>
        <v>0</v>
      </c>
      <c r="W106" s="46"/>
      <c r="X106" s="47">
        <f t="shared" si="47"/>
        <v>0</v>
      </c>
      <c r="Y106" s="46"/>
      <c r="Z106" s="34">
        <f t="shared" si="48"/>
        <v>860.51</v>
      </c>
      <c r="AA106" s="46"/>
      <c r="AB106" s="34">
        <f t="shared" si="49"/>
        <v>825</v>
      </c>
      <c r="AC106" s="46"/>
      <c r="AD106" s="34">
        <f t="shared" si="50"/>
        <v>35.51</v>
      </c>
      <c r="AE106" s="46"/>
      <c r="AF106" s="47">
        <f t="shared" si="51"/>
        <v>1.04304</v>
      </c>
    </row>
    <row r="107" spans="1:32" ht="15.75" thickBot="1" x14ac:dyDescent="0.3">
      <c r="A107" s="26"/>
      <c r="B107" s="26"/>
      <c r="C107" s="26"/>
      <c r="D107" s="26"/>
      <c r="E107" s="26"/>
      <c r="F107" s="26"/>
      <c r="G107" s="26"/>
      <c r="H107" s="26" t="s">
        <v>892</v>
      </c>
      <c r="I107" s="26"/>
      <c r="J107" s="38">
        <v>860.87</v>
      </c>
      <c r="K107" s="46"/>
      <c r="L107" s="38">
        <v>825</v>
      </c>
      <c r="M107" s="46"/>
      <c r="N107" s="38">
        <f t="shared" si="44"/>
        <v>35.869999999999997</v>
      </c>
      <c r="O107" s="46"/>
      <c r="P107" s="51">
        <f t="shared" si="45"/>
        <v>1.04348</v>
      </c>
      <c r="Q107" s="46"/>
      <c r="R107" s="38">
        <v>0</v>
      </c>
      <c r="S107" s="46"/>
      <c r="T107" s="38">
        <v>0</v>
      </c>
      <c r="U107" s="46"/>
      <c r="V107" s="38">
        <f t="shared" si="46"/>
        <v>0</v>
      </c>
      <c r="W107" s="46"/>
      <c r="X107" s="51">
        <f t="shared" si="47"/>
        <v>0</v>
      </c>
      <c r="Y107" s="46"/>
      <c r="Z107" s="38">
        <f t="shared" si="48"/>
        <v>860.87</v>
      </c>
      <c r="AA107" s="46"/>
      <c r="AB107" s="38">
        <f t="shared" si="49"/>
        <v>825</v>
      </c>
      <c r="AC107" s="46"/>
      <c r="AD107" s="38">
        <f t="shared" si="50"/>
        <v>35.869999999999997</v>
      </c>
      <c r="AE107" s="46"/>
      <c r="AF107" s="51">
        <f t="shared" si="51"/>
        <v>1.04348</v>
      </c>
    </row>
    <row r="108" spans="1:32" x14ac:dyDescent="0.25">
      <c r="A108" s="26"/>
      <c r="B108" s="26"/>
      <c r="C108" s="26"/>
      <c r="D108" s="26"/>
      <c r="E108" s="26"/>
      <c r="F108" s="26"/>
      <c r="G108" s="26" t="s">
        <v>893</v>
      </c>
      <c r="H108" s="26"/>
      <c r="I108" s="26"/>
      <c r="J108" s="34">
        <f>ROUND(SUM(J102:J107),5)</f>
        <v>7910.93</v>
      </c>
      <c r="K108" s="46"/>
      <c r="L108" s="34">
        <f>ROUND(SUM(L102:L107),5)</f>
        <v>8528.33</v>
      </c>
      <c r="M108" s="46"/>
      <c r="N108" s="34">
        <f t="shared" si="44"/>
        <v>-617.4</v>
      </c>
      <c r="O108" s="46"/>
      <c r="P108" s="47">
        <f t="shared" si="45"/>
        <v>0.92761000000000005</v>
      </c>
      <c r="Q108" s="46"/>
      <c r="R108" s="34">
        <f>ROUND(SUM(R102:R107),5)</f>
        <v>0</v>
      </c>
      <c r="S108" s="46"/>
      <c r="T108" s="34">
        <f>ROUND(SUM(T102:T107),5)</f>
        <v>0</v>
      </c>
      <c r="U108" s="46"/>
      <c r="V108" s="34">
        <f t="shared" si="46"/>
        <v>0</v>
      </c>
      <c r="W108" s="46"/>
      <c r="X108" s="47">
        <f t="shared" si="47"/>
        <v>0</v>
      </c>
      <c r="Y108" s="46"/>
      <c r="Z108" s="34">
        <f t="shared" si="48"/>
        <v>7910.93</v>
      </c>
      <c r="AA108" s="46"/>
      <c r="AB108" s="34">
        <f t="shared" si="49"/>
        <v>8528.33</v>
      </c>
      <c r="AC108" s="46"/>
      <c r="AD108" s="34">
        <f t="shared" si="50"/>
        <v>-617.4</v>
      </c>
      <c r="AE108" s="46"/>
      <c r="AF108" s="47">
        <f t="shared" si="51"/>
        <v>0.92761000000000005</v>
      </c>
    </row>
    <row r="109" spans="1:32" x14ac:dyDescent="0.25">
      <c r="A109" s="26"/>
      <c r="B109" s="26"/>
      <c r="C109" s="26"/>
      <c r="D109" s="26"/>
      <c r="E109" s="26"/>
      <c r="F109" s="26"/>
      <c r="G109" s="26" t="s">
        <v>894</v>
      </c>
      <c r="H109" s="26"/>
      <c r="I109" s="26"/>
      <c r="J109" s="34"/>
      <c r="K109" s="46"/>
      <c r="L109" s="34"/>
      <c r="M109" s="46"/>
      <c r="N109" s="34"/>
      <c r="O109" s="46"/>
      <c r="P109" s="47"/>
      <c r="Q109" s="46"/>
      <c r="R109" s="34"/>
      <c r="S109" s="46"/>
      <c r="T109" s="34"/>
      <c r="U109" s="46"/>
      <c r="V109" s="34"/>
      <c r="W109" s="46"/>
      <c r="X109" s="47"/>
      <c r="Y109" s="46"/>
      <c r="Z109" s="34"/>
      <c r="AA109" s="46"/>
      <c r="AB109" s="34"/>
      <c r="AC109" s="46"/>
      <c r="AD109" s="34"/>
      <c r="AE109" s="46"/>
      <c r="AF109" s="47"/>
    </row>
    <row r="110" spans="1:32" x14ac:dyDescent="0.25">
      <c r="A110" s="26"/>
      <c r="B110" s="26"/>
      <c r="C110" s="26"/>
      <c r="D110" s="26"/>
      <c r="E110" s="26"/>
      <c r="F110" s="26"/>
      <c r="G110" s="26"/>
      <c r="H110" s="26" t="s">
        <v>895</v>
      </c>
      <c r="I110" s="26"/>
      <c r="J110" s="34">
        <v>1423.93</v>
      </c>
      <c r="K110" s="46"/>
      <c r="L110" s="34">
        <v>1353</v>
      </c>
      <c r="M110" s="46"/>
      <c r="N110" s="34">
        <f>ROUND((J110-L110),5)</f>
        <v>70.930000000000007</v>
      </c>
      <c r="O110" s="46"/>
      <c r="P110" s="47">
        <f>ROUND(IF(L110=0, IF(J110=0, 0, 1), J110/L110),5)</f>
        <v>1.0524199999999999</v>
      </c>
      <c r="Q110" s="46"/>
      <c r="R110" s="34">
        <v>0</v>
      </c>
      <c r="S110" s="46"/>
      <c r="T110" s="34">
        <v>0</v>
      </c>
      <c r="U110" s="46"/>
      <c r="V110" s="34">
        <f>ROUND((R110-T110),5)</f>
        <v>0</v>
      </c>
      <c r="W110" s="46"/>
      <c r="X110" s="47">
        <f>ROUND(IF(T110=0, IF(R110=0, 0, 1), R110/T110),5)</f>
        <v>0</v>
      </c>
      <c r="Y110" s="46"/>
      <c r="Z110" s="34">
        <f>ROUND(J110+R110,5)</f>
        <v>1423.93</v>
      </c>
      <c r="AA110" s="46"/>
      <c r="AB110" s="34">
        <f>ROUND(L110+T110,5)</f>
        <v>1353</v>
      </c>
      <c r="AC110" s="46"/>
      <c r="AD110" s="34">
        <f>ROUND((Z110-AB110),5)</f>
        <v>70.930000000000007</v>
      </c>
      <c r="AE110" s="46"/>
      <c r="AF110" s="47">
        <f>ROUND(IF(AB110=0, IF(Z110=0, 0, 1), Z110/AB110),5)</f>
        <v>1.0524199999999999</v>
      </c>
    </row>
    <row r="111" spans="1:32" x14ac:dyDescent="0.25">
      <c r="A111" s="26"/>
      <c r="B111" s="26"/>
      <c r="C111" s="26"/>
      <c r="D111" s="26"/>
      <c r="E111" s="26"/>
      <c r="F111" s="26"/>
      <c r="G111" s="26"/>
      <c r="H111" s="26" t="s">
        <v>896</v>
      </c>
      <c r="I111" s="26"/>
      <c r="J111" s="34"/>
      <c r="K111" s="46"/>
      <c r="L111" s="34"/>
      <c r="M111" s="46"/>
      <c r="N111" s="34"/>
      <c r="O111" s="46"/>
      <c r="P111" s="47"/>
      <c r="Q111" s="46"/>
      <c r="R111" s="34"/>
      <c r="S111" s="46"/>
      <c r="T111" s="34"/>
      <c r="U111" s="46"/>
      <c r="V111" s="34"/>
      <c r="W111" s="46"/>
      <c r="X111" s="47"/>
      <c r="Y111" s="46"/>
      <c r="Z111" s="34"/>
      <c r="AA111" s="46"/>
      <c r="AB111" s="34"/>
      <c r="AC111" s="46"/>
      <c r="AD111" s="34"/>
      <c r="AE111" s="46"/>
      <c r="AF111" s="47"/>
    </row>
    <row r="112" spans="1:32" x14ac:dyDescent="0.25">
      <c r="A112" s="26"/>
      <c r="B112" s="26"/>
      <c r="C112" s="26"/>
      <c r="D112" s="26"/>
      <c r="E112" s="26"/>
      <c r="F112" s="26"/>
      <c r="G112" s="26"/>
      <c r="H112" s="26"/>
      <c r="I112" s="26" t="s">
        <v>897</v>
      </c>
      <c r="J112" s="34">
        <v>11087.48</v>
      </c>
      <c r="K112" s="46"/>
      <c r="L112" s="34">
        <v>10800</v>
      </c>
      <c r="M112" s="46"/>
      <c r="N112" s="34">
        <f t="shared" ref="N112:N120" si="52">ROUND((J112-L112),5)</f>
        <v>287.48</v>
      </c>
      <c r="O112" s="46"/>
      <c r="P112" s="47">
        <f t="shared" ref="P112:P120" si="53">ROUND(IF(L112=0, IF(J112=0, 0, 1), J112/L112),5)</f>
        <v>1.0266200000000001</v>
      </c>
      <c r="Q112" s="46"/>
      <c r="R112" s="34">
        <v>0</v>
      </c>
      <c r="S112" s="46"/>
      <c r="T112" s="34">
        <v>0</v>
      </c>
      <c r="U112" s="46"/>
      <c r="V112" s="34">
        <f t="shared" ref="V112:V120" si="54">ROUND((R112-T112),5)</f>
        <v>0</v>
      </c>
      <c r="W112" s="46"/>
      <c r="X112" s="47">
        <f t="shared" ref="X112:X120" si="55">ROUND(IF(T112=0, IF(R112=0, 0, 1), R112/T112),5)</f>
        <v>0</v>
      </c>
      <c r="Y112" s="46"/>
      <c r="Z112" s="34">
        <f t="shared" ref="Z112:Z120" si="56">ROUND(J112+R112,5)</f>
        <v>11087.48</v>
      </c>
      <c r="AA112" s="46"/>
      <c r="AB112" s="34">
        <f t="shared" ref="AB112:AB120" si="57">ROUND(L112+T112,5)</f>
        <v>10800</v>
      </c>
      <c r="AC112" s="46"/>
      <c r="AD112" s="34">
        <f t="shared" ref="AD112:AD120" si="58">ROUND((Z112-AB112),5)</f>
        <v>287.48</v>
      </c>
      <c r="AE112" s="46"/>
      <c r="AF112" s="47">
        <f t="shared" ref="AF112:AF120" si="59">ROUND(IF(AB112=0, IF(Z112=0, 0, 1), Z112/AB112),5)</f>
        <v>1.0266200000000001</v>
      </c>
    </row>
    <row r="113" spans="1:32" x14ac:dyDescent="0.25">
      <c r="A113" s="26"/>
      <c r="B113" s="26"/>
      <c r="C113" s="26"/>
      <c r="D113" s="26"/>
      <c r="E113" s="26"/>
      <c r="F113" s="26"/>
      <c r="G113" s="26"/>
      <c r="H113" s="26"/>
      <c r="I113" s="26" t="s">
        <v>898</v>
      </c>
      <c r="J113" s="34">
        <v>1429.01</v>
      </c>
      <c r="K113" s="46"/>
      <c r="L113" s="34">
        <v>2200</v>
      </c>
      <c r="M113" s="46"/>
      <c r="N113" s="34">
        <f t="shared" si="52"/>
        <v>-770.99</v>
      </c>
      <c r="O113" s="46"/>
      <c r="P113" s="47">
        <f t="shared" si="53"/>
        <v>0.64954999999999996</v>
      </c>
      <c r="Q113" s="46"/>
      <c r="R113" s="34">
        <v>0</v>
      </c>
      <c r="S113" s="46"/>
      <c r="T113" s="34">
        <v>0</v>
      </c>
      <c r="U113" s="46"/>
      <c r="V113" s="34">
        <f t="shared" si="54"/>
        <v>0</v>
      </c>
      <c r="W113" s="46"/>
      <c r="X113" s="47">
        <f t="shared" si="55"/>
        <v>0</v>
      </c>
      <c r="Y113" s="46"/>
      <c r="Z113" s="34">
        <f t="shared" si="56"/>
        <v>1429.01</v>
      </c>
      <c r="AA113" s="46"/>
      <c r="AB113" s="34">
        <f t="shared" si="57"/>
        <v>2200</v>
      </c>
      <c r="AC113" s="46"/>
      <c r="AD113" s="34">
        <f t="shared" si="58"/>
        <v>-770.99</v>
      </c>
      <c r="AE113" s="46"/>
      <c r="AF113" s="47">
        <f t="shared" si="59"/>
        <v>0.64954999999999996</v>
      </c>
    </row>
    <row r="114" spans="1:32" ht="15.75" thickBot="1" x14ac:dyDescent="0.3">
      <c r="A114" s="26"/>
      <c r="B114" s="26"/>
      <c r="C114" s="26"/>
      <c r="D114" s="26"/>
      <c r="E114" s="26"/>
      <c r="F114" s="26"/>
      <c r="G114" s="26"/>
      <c r="H114" s="26"/>
      <c r="I114" s="26" t="s">
        <v>899</v>
      </c>
      <c r="J114" s="38">
        <v>730.53</v>
      </c>
      <c r="K114" s="46"/>
      <c r="L114" s="38">
        <v>2200</v>
      </c>
      <c r="M114" s="46"/>
      <c r="N114" s="38">
        <f t="shared" si="52"/>
        <v>-1469.47</v>
      </c>
      <c r="O114" s="46"/>
      <c r="P114" s="51">
        <f t="shared" si="53"/>
        <v>0.33206000000000002</v>
      </c>
      <c r="Q114" s="46"/>
      <c r="R114" s="38">
        <v>0</v>
      </c>
      <c r="S114" s="46"/>
      <c r="T114" s="38">
        <v>0</v>
      </c>
      <c r="U114" s="46"/>
      <c r="V114" s="38">
        <f t="shared" si="54"/>
        <v>0</v>
      </c>
      <c r="W114" s="46"/>
      <c r="X114" s="51">
        <f t="shared" si="55"/>
        <v>0</v>
      </c>
      <c r="Y114" s="46"/>
      <c r="Z114" s="38">
        <f t="shared" si="56"/>
        <v>730.53</v>
      </c>
      <c r="AA114" s="46"/>
      <c r="AB114" s="38">
        <f t="shared" si="57"/>
        <v>2200</v>
      </c>
      <c r="AC114" s="46"/>
      <c r="AD114" s="38">
        <f t="shared" si="58"/>
        <v>-1469.47</v>
      </c>
      <c r="AE114" s="46"/>
      <c r="AF114" s="51">
        <f t="shared" si="59"/>
        <v>0.33206000000000002</v>
      </c>
    </row>
    <row r="115" spans="1:32" x14ac:dyDescent="0.25">
      <c r="A115" s="26"/>
      <c r="B115" s="26"/>
      <c r="C115" s="26"/>
      <c r="D115" s="26"/>
      <c r="E115" s="26"/>
      <c r="F115" s="26"/>
      <c r="G115" s="26"/>
      <c r="H115" s="26" t="s">
        <v>900</v>
      </c>
      <c r="I115" s="26"/>
      <c r="J115" s="34">
        <f>ROUND(SUM(J111:J114),5)</f>
        <v>13247.02</v>
      </c>
      <c r="K115" s="46"/>
      <c r="L115" s="34">
        <f>ROUND(SUM(L111:L114),5)</f>
        <v>15200</v>
      </c>
      <c r="M115" s="46"/>
      <c r="N115" s="34">
        <f t="shared" si="52"/>
        <v>-1952.98</v>
      </c>
      <c r="O115" s="46"/>
      <c r="P115" s="47">
        <f t="shared" si="53"/>
        <v>0.87151000000000001</v>
      </c>
      <c r="Q115" s="46"/>
      <c r="R115" s="34">
        <f>ROUND(SUM(R111:R114),5)</f>
        <v>0</v>
      </c>
      <c r="S115" s="46"/>
      <c r="T115" s="34">
        <f>ROUND(SUM(T111:T114),5)</f>
        <v>0</v>
      </c>
      <c r="U115" s="46"/>
      <c r="V115" s="34">
        <f t="shared" si="54"/>
        <v>0</v>
      </c>
      <c r="W115" s="46"/>
      <c r="X115" s="47">
        <f t="shared" si="55"/>
        <v>0</v>
      </c>
      <c r="Y115" s="46"/>
      <c r="Z115" s="34">
        <f t="shared" si="56"/>
        <v>13247.02</v>
      </c>
      <c r="AA115" s="46"/>
      <c r="AB115" s="34">
        <f t="shared" si="57"/>
        <v>15200</v>
      </c>
      <c r="AC115" s="46"/>
      <c r="AD115" s="34">
        <f t="shared" si="58"/>
        <v>-1952.98</v>
      </c>
      <c r="AE115" s="46"/>
      <c r="AF115" s="47">
        <f t="shared" si="59"/>
        <v>0.87151000000000001</v>
      </c>
    </row>
    <row r="116" spans="1:32" ht="15.75" thickBot="1" x14ac:dyDescent="0.3">
      <c r="A116" s="26"/>
      <c r="B116" s="26"/>
      <c r="C116" s="26"/>
      <c r="D116" s="26"/>
      <c r="E116" s="26"/>
      <c r="F116" s="26"/>
      <c r="G116" s="26"/>
      <c r="H116" s="26" t="s">
        <v>901</v>
      </c>
      <c r="I116" s="26"/>
      <c r="J116" s="38">
        <v>1326.64</v>
      </c>
      <c r="K116" s="46"/>
      <c r="L116" s="38">
        <v>1470</v>
      </c>
      <c r="M116" s="46"/>
      <c r="N116" s="38">
        <f t="shared" si="52"/>
        <v>-143.36000000000001</v>
      </c>
      <c r="O116" s="46"/>
      <c r="P116" s="51">
        <f t="shared" si="53"/>
        <v>0.90247999999999995</v>
      </c>
      <c r="Q116" s="46"/>
      <c r="R116" s="38">
        <v>0</v>
      </c>
      <c r="S116" s="46"/>
      <c r="T116" s="38">
        <v>0</v>
      </c>
      <c r="U116" s="46"/>
      <c r="V116" s="38">
        <f t="shared" si="54"/>
        <v>0</v>
      </c>
      <c r="W116" s="46"/>
      <c r="X116" s="51">
        <f t="shared" si="55"/>
        <v>0</v>
      </c>
      <c r="Y116" s="46"/>
      <c r="Z116" s="38">
        <f t="shared" si="56"/>
        <v>1326.64</v>
      </c>
      <c r="AA116" s="46"/>
      <c r="AB116" s="38">
        <f t="shared" si="57"/>
        <v>1470</v>
      </c>
      <c r="AC116" s="46"/>
      <c r="AD116" s="38">
        <f t="shared" si="58"/>
        <v>-143.36000000000001</v>
      </c>
      <c r="AE116" s="46"/>
      <c r="AF116" s="51">
        <f t="shared" si="59"/>
        <v>0.90247999999999995</v>
      </c>
    </row>
    <row r="117" spans="1:32" x14ac:dyDescent="0.25">
      <c r="A117" s="26"/>
      <c r="B117" s="26"/>
      <c r="C117" s="26"/>
      <c r="D117" s="26"/>
      <c r="E117" s="26"/>
      <c r="F117" s="26"/>
      <c r="G117" s="26" t="s">
        <v>902</v>
      </c>
      <c r="H117" s="26"/>
      <c r="I117" s="26"/>
      <c r="J117" s="34">
        <f>ROUND(SUM(J109:J110)+SUM(J115:J116),5)</f>
        <v>15997.59</v>
      </c>
      <c r="K117" s="46"/>
      <c r="L117" s="34">
        <f>ROUND(SUM(L109:L110)+SUM(L115:L116),5)</f>
        <v>18023</v>
      </c>
      <c r="M117" s="46"/>
      <c r="N117" s="34">
        <f t="shared" si="52"/>
        <v>-2025.41</v>
      </c>
      <c r="O117" s="46"/>
      <c r="P117" s="47">
        <f t="shared" si="53"/>
        <v>0.88761999999999996</v>
      </c>
      <c r="Q117" s="46"/>
      <c r="R117" s="34">
        <f>ROUND(SUM(R109:R110)+SUM(R115:R116),5)</f>
        <v>0</v>
      </c>
      <c r="S117" s="46"/>
      <c r="T117" s="34">
        <f>ROUND(SUM(T109:T110)+SUM(T115:T116),5)</f>
        <v>0</v>
      </c>
      <c r="U117" s="46"/>
      <c r="V117" s="34">
        <f t="shared" si="54"/>
        <v>0</v>
      </c>
      <c r="W117" s="46"/>
      <c r="X117" s="47">
        <f t="shared" si="55"/>
        <v>0</v>
      </c>
      <c r="Y117" s="46"/>
      <c r="Z117" s="34">
        <f t="shared" si="56"/>
        <v>15997.59</v>
      </c>
      <c r="AA117" s="46"/>
      <c r="AB117" s="34">
        <f t="shared" si="57"/>
        <v>18023</v>
      </c>
      <c r="AC117" s="46"/>
      <c r="AD117" s="34">
        <f t="shared" si="58"/>
        <v>-2025.41</v>
      </c>
      <c r="AE117" s="46"/>
      <c r="AF117" s="47">
        <f t="shared" si="59"/>
        <v>0.88761999999999996</v>
      </c>
    </row>
    <row r="118" spans="1:32" ht="15.75" thickBot="1" x14ac:dyDescent="0.3">
      <c r="A118" s="26"/>
      <c r="B118" s="26"/>
      <c r="C118" s="26"/>
      <c r="D118" s="26"/>
      <c r="E118" s="26"/>
      <c r="F118" s="26"/>
      <c r="G118" s="26" t="s">
        <v>903</v>
      </c>
      <c r="H118" s="26"/>
      <c r="I118" s="26"/>
      <c r="J118" s="35">
        <v>901.98</v>
      </c>
      <c r="K118" s="46"/>
      <c r="L118" s="35">
        <v>916.67</v>
      </c>
      <c r="M118" s="46"/>
      <c r="N118" s="35">
        <f t="shared" si="52"/>
        <v>-14.69</v>
      </c>
      <c r="O118" s="46"/>
      <c r="P118" s="48">
        <f t="shared" si="53"/>
        <v>0.98397000000000001</v>
      </c>
      <c r="Q118" s="46"/>
      <c r="R118" s="35">
        <v>0</v>
      </c>
      <c r="S118" s="46"/>
      <c r="T118" s="35">
        <v>0</v>
      </c>
      <c r="U118" s="46"/>
      <c r="V118" s="35">
        <f t="shared" si="54"/>
        <v>0</v>
      </c>
      <c r="W118" s="46"/>
      <c r="X118" s="48">
        <f t="shared" si="55"/>
        <v>0</v>
      </c>
      <c r="Y118" s="46"/>
      <c r="Z118" s="35">
        <f t="shared" si="56"/>
        <v>901.98</v>
      </c>
      <c r="AA118" s="46"/>
      <c r="AB118" s="35">
        <f t="shared" si="57"/>
        <v>916.67</v>
      </c>
      <c r="AC118" s="46"/>
      <c r="AD118" s="35">
        <f t="shared" si="58"/>
        <v>-14.69</v>
      </c>
      <c r="AE118" s="46"/>
      <c r="AF118" s="48">
        <f t="shared" si="59"/>
        <v>0.98397000000000001</v>
      </c>
    </row>
    <row r="119" spans="1:32" ht="15.75" thickBot="1" x14ac:dyDescent="0.3">
      <c r="A119" s="26"/>
      <c r="B119" s="26"/>
      <c r="C119" s="26"/>
      <c r="D119" s="26"/>
      <c r="E119" s="26"/>
      <c r="F119" s="26" t="s">
        <v>904</v>
      </c>
      <c r="G119" s="26"/>
      <c r="H119" s="26"/>
      <c r="I119" s="26"/>
      <c r="J119" s="36">
        <f>ROUND(J95+J101+J108+SUM(J117:J118),5)</f>
        <v>35803.51</v>
      </c>
      <c r="K119" s="46"/>
      <c r="L119" s="36">
        <f>ROUND(L95+L101+L108+SUM(L117:L118),5)</f>
        <v>42043</v>
      </c>
      <c r="M119" s="46"/>
      <c r="N119" s="36">
        <f t="shared" si="52"/>
        <v>-6239.49</v>
      </c>
      <c r="O119" s="46"/>
      <c r="P119" s="50">
        <f t="shared" si="53"/>
        <v>0.85158999999999996</v>
      </c>
      <c r="Q119" s="46"/>
      <c r="R119" s="36">
        <f>ROUND(R95+R101+R108+SUM(R117:R118),5)</f>
        <v>0</v>
      </c>
      <c r="S119" s="46"/>
      <c r="T119" s="36">
        <f>ROUND(T95+T101+T108+SUM(T117:T118),5)</f>
        <v>0</v>
      </c>
      <c r="U119" s="46"/>
      <c r="V119" s="36">
        <f t="shared" si="54"/>
        <v>0</v>
      </c>
      <c r="W119" s="46"/>
      <c r="X119" s="50">
        <f t="shared" si="55"/>
        <v>0</v>
      </c>
      <c r="Y119" s="46"/>
      <c r="Z119" s="36">
        <f t="shared" si="56"/>
        <v>35803.51</v>
      </c>
      <c r="AA119" s="46"/>
      <c r="AB119" s="36">
        <f t="shared" si="57"/>
        <v>42043</v>
      </c>
      <c r="AC119" s="46"/>
      <c r="AD119" s="36">
        <f t="shared" si="58"/>
        <v>-6239.49</v>
      </c>
      <c r="AE119" s="46"/>
      <c r="AF119" s="50">
        <f t="shared" si="59"/>
        <v>0.85158999999999996</v>
      </c>
    </row>
    <row r="120" spans="1:32" x14ac:dyDescent="0.25">
      <c r="A120" s="26"/>
      <c r="B120" s="26"/>
      <c r="C120" s="26"/>
      <c r="D120" s="26"/>
      <c r="E120" s="26" t="s">
        <v>905</v>
      </c>
      <c r="F120" s="26"/>
      <c r="G120" s="26"/>
      <c r="H120" s="26"/>
      <c r="I120" s="26"/>
      <c r="J120" s="34">
        <f>ROUND(J26+J30+J35+SUM(J42:J43)+SUM(J49:J51)+SUM(J87:J89)+J94+J119,5)</f>
        <v>663468.89</v>
      </c>
      <c r="K120" s="46"/>
      <c r="L120" s="34">
        <f>ROUND(L26+L30+L35+SUM(L42:L43)+SUM(L49:L51)+SUM(L87:L89)+L94+L119,5)</f>
        <v>750091.82</v>
      </c>
      <c r="M120" s="46"/>
      <c r="N120" s="34">
        <f t="shared" si="52"/>
        <v>-86622.93</v>
      </c>
      <c r="O120" s="46"/>
      <c r="P120" s="47">
        <f t="shared" si="53"/>
        <v>0.88451999999999997</v>
      </c>
      <c r="Q120" s="46"/>
      <c r="R120" s="34">
        <f>ROUND(R26+R30+R35+SUM(R42:R43)+SUM(R49:R51)+SUM(R87:R89)+R94+R119,5)</f>
        <v>0</v>
      </c>
      <c r="S120" s="46"/>
      <c r="T120" s="34">
        <f>ROUND(T26+T30+T35+SUM(T42:T43)+SUM(T49:T51)+SUM(T87:T89)+T94+T119,5)</f>
        <v>0</v>
      </c>
      <c r="U120" s="46"/>
      <c r="V120" s="34">
        <f t="shared" si="54"/>
        <v>0</v>
      </c>
      <c r="W120" s="46"/>
      <c r="X120" s="47">
        <f t="shared" si="55"/>
        <v>0</v>
      </c>
      <c r="Y120" s="46"/>
      <c r="Z120" s="34">
        <f t="shared" si="56"/>
        <v>663468.89</v>
      </c>
      <c r="AA120" s="46"/>
      <c r="AB120" s="34">
        <f t="shared" si="57"/>
        <v>750091.82</v>
      </c>
      <c r="AC120" s="46"/>
      <c r="AD120" s="34">
        <f t="shared" si="58"/>
        <v>-86622.93</v>
      </c>
      <c r="AE120" s="46"/>
      <c r="AF120" s="47">
        <f t="shared" si="59"/>
        <v>0.88451999999999997</v>
      </c>
    </row>
    <row r="121" spans="1:32" x14ac:dyDescent="0.25">
      <c r="A121" s="26"/>
      <c r="B121" s="26"/>
      <c r="C121" s="26"/>
      <c r="D121" s="26"/>
      <c r="E121" s="26" t="s">
        <v>906</v>
      </c>
      <c r="F121" s="26"/>
      <c r="G121" s="26"/>
      <c r="H121" s="26"/>
      <c r="I121" s="26"/>
      <c r="J121" s="34"/>
      <c r="K121" s="46"/>
      <c r="L121" s="34"/>
      <c r="M121" s="46"/>
      <c r="N121" s="34"/>
      <c r="O121" s="46"/>
      <c r="P121" s="47"/>
      <c r="Q121" s="46"/>
      <c r="R121" s="34"/>
      <c r="S121" s="46"/>
      <c r="T121" s="34"/>
      <c r="U121" s="46"/>
      <c r="V121" s="34"/>
      <c r="W121" s="46"/>
      <c r="X121" s="47"/>
      <c r="Y121" s="46"/>
      <c r="Z121" s="34"/>
      <c r="AA121" s="46"/>
      <c r="AB121" s="34"/>
      <c r="AC121" s="46"/>
      <c r="AD121" s="34"/>
      <c r="AE121" s="46"/>
      <c r="AF121" s="47"/>
    </row>
    <row r="122" spans="1:32" x14ac:dyDescent="0.25">
      <c r="A122" s="26"/>
      <c r="B122" s="26"/>
      <c r="C122" s="26"/>
      <c r="D122" s="26"/>
      <c r="E122" s="26"/>
      <c r="F122" s="26" t="s">
        <v>907</v>
      </c>
      <c r="G122" s="26"/>
      <c r="H122" s="26"/>
      <c r="I122" s="26"/>
      <c r="J122" s="34">
        <v>1462.75</v>
      </c>
      <c r="K122" s="46"/>
      <c r="L122" s="34">
        <v>915</v>
      </c>
      <c r="M122" s="46"/>
      <c r="N122" s="34">
        <f>ROUND((J122-L122),5)</f>
        <v>547.75</v>
      </c>
      <c r="O122" s="46"/>
      <c r="P122" s="47">
        <f>ROUND(IF(L122=0, IF(J122=0, 0, 1), J122/L122),5)</f>
        <v>1.59863</v>
      </c>
      <c r="Q122" s="46"/>
      <c r="R122" s="34">
        <v>0</v>
      </c>
      <c r="S122" s="46"/>
      <c r="T122" s="34">
        <v>0</v>
      </c>
      <c r="U122" s="46"/>
      <c r="V122" s="34">
        <f>ROUND((R122-T122),5)</f>
        <v>0</v>
      </c>
      <c r="W122" s="46"/>
      <c r="X122" s="47">
        <f>ROUND(IF(T122=0, IF(R122=0, 0, 1), R122/T122),5)</f>
        <v>0</v>
      </c>
      <c r="Y122" s="46"/>
      <c r="Z122" s="34">
        <f>ROUND(J122+R122,5)</f>
        <v>1462.75</v>
      </c>
      <c r="AA122" s="46"/>
      <c r="AB122" s="34">
        <f>ROUND(L122+T122,5)</f>
        <v>915</v>
      </c>
      <c r="AC122" s="46"/>
      <c r="AD122" s="34">
        <f>ROUND((Z122-AB122),5)</f>
        <v>547.75</v>
      </c>
      <c r="AE122" s="46"/>
      <c r="AF122" s="47">
        <f>ROUND(IF(AB122=0, IF(Z122=0, 0, 1), Z122/AB122),5)</f>
        <v>1.59863</v>
      </c>
    </row>
    <row r="123" spans="1:32" x14ac:dyDescent="0.25">
      <c r="A123" s="26"/>
      <c r="B123" s="26"/>
      <c r="C123" s="26"/>
      <c r="D123" s="26"/>
      <c r="E123" s="26"/>
      <c r="F123" s="26" t="s">
        <v>908</v>
      </c>
      <c r="G123" s="26"/>
      <c r="H123" s="26"/>
      <c r="I123" s="26"/>
      <c r="J123" s="34">
        <v>0</v>
      </c>
      <c r="K123" s="46"/>
      <c r="L123" s="34">
        <v>916.67</v>
      </c>
      <c r="M123" s="46"/>
      <c r="N123" s="34">
        <f>ROUND((J123-L123),5)</f>
        <v>-916.67</v>
      </c>
      <c r="O123" s="46"/>
      <c r="P123" s="47">
        <f>ROUND(IF(L123=0, IF(J123=0, 0, 1), J123/L123),5)</f>
        <v>0</v>
      </c>
      <c r="Q123" s="46"/>
      <c r="R123" s="34">
        <v>0</v>
      </c>
      <c r="S123" s="46"/>
      <c r="T123" s="34">
        <v>0</v>
      </c>
      <c r="U123" s="46"/>
      <c r="V123" s="34">
        <f>ROUND((R123-T123),5)</f>
        <v>0</v>
      </c>
      <c r="W123" s="46"/>
      <c r="X123" s="47">
        <f>ROUND(IF(T123=0, IF(R123=0, 0, 1), R123/T123),5)</f>
        <v>0</v>
      </c>
      <c r="Y123" s="46"/>
      <c r="Z123" s="34">
        <f>ROUND(J123+R123,5)</f>
        <v>0</v>
      </c>
      <c r="AA123" s="46"/>
      <c r="AB123" s="34">
        <f>ROUND(L123+T123,5)</f>
        <v>916.67</v>
      </c>
      <c r="AC123" s="46"/>
      <c r="AD123" s="34">
        <f>ROUND((Z123-AB123),5)</f>
        <v>-916.67</v>
      </c>
      <c r="AE123" s="46"/>
      <c r="AF123" s="47">
        <f>ROUND(IF(AB123=0, IF(Z123=0, 0, 1), Z123/AB123),5)</f>
        <v>0</v>
      </c>
    </row>
    <row r="124" spans="1:32" ht="15.75" thickBot="1" x14ac:dyDescent="0.3">
      <c r="A124" s="26"/>
      <c r="B124" s="26"/>
      <c r="C124" s="26"/>
      <c r="D124" s="26"/>
      <c r="E124" s="26"/>
      <c r="F124" s="26" t="s">
        <v>909</v>
      </c>
      <c r="G124" s="26"/>
      <c r="H124" s="26"/>
      <c r="I124" s="26"/>
      <c r="J124" s="38">
        <v>985.65</v>
      </c>
      <c r="K124" s="46"/>
      <c r="L124" s="38"/>
      <c r="M124" s="46"/>
      <c r="N124" s="38"/>
      <c r="O124" s="46"/>
      <c r="P124" s="51"/>
      <c r="Q124" s="46"/>
      <c r="R124" s="38">
        <v>0</v>
      </c>
      <c r="S124" s="46"/>
      <c r="T124" s="38">
        <v>0</v>
      </c>
      <c r="U124" s="46"/>
      <c r="V124" s="38">
        <f>ROUND((R124-T124),5)</f>
        <v>0</v>
      </c>
      <c r="W124" s="46"/>
      <c r="X124" s="51">
        <f>ROUND(IF(T124=0, IF(R124=0, 0, 1), R124/T124),5)</f>
        <v>0</v>
      </c>
      <c r="Y124" s="46"/>
      <c r="Z124" s="38">
        <f>ROUND(J124+R124,5)</f>
        <v>985.65</v>
      </c>
      <c r="AA124" s="46"/>
      <c r="AB124" s="38">
        <f>ROUND(L124+T124,5)</f>
        <v>0</v>
      </c>
      <c r="AC124" s="46"/>
      <c r="AD124" s="38">
        <f>ROUND((Z124-AB124),5)</f>
        <v>985.65</v>
      </c>
      <c r="AE124" s="46"/>
      <c r="AF124" s="51">
        <f>ROUND(IF(AB124=0, IF(Z124=0, 0, 1), Z124/AB124),5)</f>
        <v>1</v>
      </c>
    </row>
    <row r="125" spans="1:32" x14ac:dyDescent="0.25">
      <c r="A125" s="26"/>
      <c r="B125" s="26"/>
      <c r="C125" s="26"/>
      <c r="D125" s="26"/>
      <c r="E125" s="26" t="s">
        <v>910</v>
      </c>
      <c r="F125" s="26"/>
      <c r="G125" s="26"/>
      <c r="H125" s="26"/>
      <c r="I125" s="26"/>
      <c r="J125" s="34">
        <f>ROUND(SUM(J121:J124),5)</f>
        <v>2448.4</v>
      </c>
      <c r="K125" s="46"/>
      <c r="L125" s="34">
        <f>ROUND(SUM(L121:L124),5)</f>
        <v>1831.67</v>
      </c>
      <c r="M125" s="46"/>
      <c r="N125" s="34">
        <f>ROUND((J125-L125),5)</f>
        <v>616.73</v>
      </c>
      <c r="O125" s="46"/>
      <c r="P125" s="47">
        <f>ROUND(IF(L125=0, IF(J125=0, 0, 1), J125/L125),5)</f>
        <v>1.3367</v>
      </c>
      <c r="Q125" s="46"/>
      <c r="R125" s="34">
        <f>ROUND(SUM(R121:R124),5)</f>
        <v>0</v>
      </c>
      <c r="S125" s="46"/>
      <c r="T125" s="34">
        <f>ROUND(SUM(T121:T124),5)</f>
        <v>0</v>
      </c>
      <c r="U125" s="46"/>
      <c r="V125" s="34">
        <f>ROUND((R125-T125),5)</f>
        <v>0</v>
      </c>
      <c r="W125" s="46"/>
      <c r="X125" s="47">
        <f>ROUND(IF(T125=0, IF(R125=0, 0, 1), R125/T125),5)</f>
        <v>0</v>
      </c>
      <c r="Y125" s="46"/>
      <c r="Z125" s="34">
        <f>ROUND(J125+R125,5)</f>
        <v>2448.4</v>
      </c>
      <c r="AA125" s="46"/>
      <c r="AB125" s="34">
        <f>ROUND(L125+T125,5)</f>
        <v>1831.67</v>
      </c>
      <c r="AC125" s="46"/>
      <c r="AD125" s="34">
        <f>ROUND((Z125-AB125),5)</f>
        <v>616.73</v>
      </c>
      <c r="AE125" s="46"/>
      <c r="AF125" s="47">
        <f>ROUND(IF(AB125=0, IF(Z125=0, 0, 1), Z125/AB125),5)</f>
        <v>1.3367</v>
      </c>
    </row>
    <row r="126" spans="1:32" x14ac:dyDescent="0.25">
      <c r="A126" s="26"/>
      <c r="B126" s="26"/>
      <c r="C126" s="26"/>
      <c r="D126" s="26"/>
      <c r="E126" s="26" t="s">
        <v>911</v>
      </c>
      <c r="F126" s="26"/>
      <c r="G126" s="26"/>
      <c r="H126" s="26"/>
      <c r="I126" s="26"/>
      <c r="J126" s="34"/>
      <c r="K126" s="46"/>
      <c r="L126" s="34"/>
      <c r="M126" s="46"/>
      <c r="N126" s="34"/>
      <c r="O126" s="46"/>
      <c r="P126" s="47"/>
      <c r="Q126" s="46"/>
      <c r="R126" s="34"/>
      <c r="S126" s="46"/>
      <c r="T126" s="34"/>
      <c r="U126" s="46"/>
      <c r="V126" s="34"/>
      <c r="W126" s="46"/>
      <c r="X126" s="47"/>
      <c r="Y126" s="46"/>
      <c r="Z126" s="34"/>
      <c r="AA126" s="46"/>
      <c r="AB126" s="34"/>
      <c r="AC126" s="46"/>
      <c r="AD126" s="34"/>
      <c r="AE126" s="46"/>
      <c r="AF126" s="47"/>
    </row>
    <row r="127" spans="1:32" x14ac:dyDescent="0.25">
      <c r="A127" s="26"/>
      <c r="B127" s="26"/>
      <c r="C127" s="26"/>
      <c r="D127" s="26"/>
      <c r="E127" s="26"/>
      <c r="F127" s="26" t="s">
        <v>912</v>
      </c>
      <c r="G127" s="26"/>
      <c r="H127" s="26"/>
      <c r="I127" s="26"/>
      <c r="J127" s="34">
        <v>0</v>
      </c>
      <c r="K127" s="46"/>
      <c r="L127" s="34">
        <v>2000</v>
      </c>
      <c r="M127" s="46"/>
      <c r="N127" s="34">
        <f t="shared" ref="N127:N132" si="60">ROUND((J127-L127),5)</f>
        <v>-2000</v>
      </c>
      <c r="O127" s="46"/>
      <c r="P127" s="47">
        <f t="shared" ref="P127:P132" si="61">ROUND(IF(L127=0, IF(J127=0, 0, 1), J127/L127),5)</f>
        <v>0</v>
      </c>
      <c r="Q127" s="46"/>
      <c r="R127" s="34">
        <v>0</v>
      </c>
      <c r="S127" s="46"/>
      <c r="T127" s="34">
        <v>0</v>
      </c>
      <c r="U127" s="46"/>
      <c r="V127" s="34">
        <f t="shared" ref="V127:V134" si="62">ROUND((R127-T127),5)</f>
        <v>0</v>
      </c>
      <c r="W127" s="46"/>
      <c r="X127" s="47">
        <f t="shared" ref="X127:X134" si="63">ROUND(IF(T127=0, IF(R127=0, 0, 1), R127/T127),5)</f>
        <v>0</v>
      </c>
      <c r="Y127" s="46"/>
      <c r="Z127" s="34">
        <f t="shared" ref="Z127:Z134" si="64">ROUND(J127+R127,5)</f>
        <v>0</v>
      </c>
      <c r="AA127" s="46"/>
      <c r="AB127" s="34">
        <f t="shared" ref="AB127:AB134" si="65">ROUND(L127+T127,5)</f>
        <v>2000</v>
      </c>
      <c r="AC127" s="46"/>
      <c r="AD127" s="34">
        <f t="shared" ref="AD127:AD134" si="66">ROUND((Z127-AB127),5)</f>
        <v>-2000</v>
      </c>
      <c r="AE127" s="46"/>
      <c r="AF127" s="47">
        <f t="shared" ref="AF127:AF134" si="67">ROUND(IF(AB127=0, IF(Z127=0, 0, 1), Z127/AB127),5)</f>
        <v>0</v>
      </c>
    </row>
    <row r="128" spans="1:32" x14ac:dyDescent="0.25">
      <c r="A128" s="26"/>
      <c r="B128" s="26"/>
      <c r="C128" s="26"/>
      <c r="D128" s="26"/>
      <c r="E128" s="26"/>
      <c r="F128" s="26" t="s">
        <v>913</v>
      </c>
      <c r="G128" s="26"/>
      <c r="H128" s="26"/>
      <c r="I128" s="26"/>
      <c r="J128" s="34">
        <v>2125</v>
      </c>
      <c r="K128" s="46"/>
      <c r="L128" s="34">
        <v>2000</v>
      </c>
      <c r="M128" s="46"/>
      <c r="N128" s="34">
        <f t="shared" si="60"/>
        <v>125</v>
      </c>
      <c r="O128" s="46"/>
      <c r="P128" s="47">
        <f t="shared" si="61"/>
        <v>1.0625</v>
      </c>
      <c r="Q128" s="46"/>
      <c r="R128" s="34">
        <v>0</v>
      </c>
      <c r="S128" s="46"/>
      <c r="T128" s="34">
        <v>0</v>
      </c>
      <c r="U128" s="46"/>
      <c r="V128" s="34">
        <f t="shared" si="62"/>
        <v>0</v>
      </c>
      <c r="W128" s="46"/>
      <c r="X128" s="47">
        <f t="shared" si="63"/>
        <v>0</v>
      </c>
      <c r="Y128" s="46"/>
      <c r="Z128" s="34">
        <f t="shared" si="64"/>
        <v>2125</v>
      </c>
      <c r="AA128" s="46"/>
      <c r="AB128" s="34">
        <f t="shared" si="65"/>
        <v>2000</v>
      </c>
      <c r="AC128" s="46"/>
      <c r="AD128" s="34">
        <f t="shared" si="66"/>
        <v>125</v>
      </c>
      <c r="AE128" s="46"/>
      <c r="AF128" s="47">
        <f t="shared" si="67"/>
        <v>1.0625</v>
      </c>
    </row>
    <row r="129" spans="1:32" x14ac:dyDescent="0.25">
      <c r="A129" s="26"/>
      <c r="B129" s="26"/>
      <c r="C129" s="26"/>
      <c r="D129" s="26"/>
      <c r="E129" s="26"/>
      <c r="F129" s="26" t="s">
        <v>757</v>
      </c>
      <c r="G129" s="26"/>
      <c r="H129" s="26"/>
      <c r="I129" s="26"/>
      <c r="J129" s="34">
        <v>7680.25</v>
      </c>
      <c r="K129" s="46"/>
      <c r="L129" s="34">
        <v>2000</v>
      </c>
      <c r="M129" s="46"/>
      <c r="N129" s="34">
        <f t="shared" si="60"/>
        <v>5680.25</v>
      </c>
      <c r="O129" s="46"/>
      <c r="P129" s="47">
        <f t="shared" si="61"/>
        <v>3.8401299999999998</v>
      </c>
      <c r="Q129" s="46"/>
      <c r="R129" s="34">
        <v>0</v>
      </c>
      <c r="S129" s="46"/>
      <c r="T129" s="34">
        <v>0</v>
      </c>
      <c r="U129" s="46"/>
      <c r="V129" s="34">
        <f t="shared" si="62"/>
        <v>0</v>
      </c>
      <c r="W129" s="46"/>
      <c r="X129" s="47">
        <f t="shared" si="63"/>
        <v>0</v>
      </c>
      <c r="Y129" s="46"/>
      <c r="Z129" s="34">
        <f t="shared" si="64"/>
        <v>7680.25</v>
      </c>
      <c r="AA129" s="46"/>
      <c r="AB129" s="34">
        <f t="shared" si="65"/>
        <v>2000</v>
      </c>
      <c r="AC129" s="46"/>
      <c r="AD129" s="34">
        <f t="shared" si="66"/>
        <v>5680.25</v>
      </c>
      <c r="AE129" s="46"/>
      <c r="AF129" s="47">
        <f t="shared" si="67"/>
        <v>3.8401299999999998</v>
      </c>
    </row>
    <row r="130" spans="1:32" x14ac:dyDescent="0.25">
      <c r="A130" s="26"/>
      <c r="B130" s="26"/>
      <c r="C130" s="26"/>
      <c r="D130" s="26"/>
      <c r="E130" s="26"/>
      <c r="F130" s="26" t="s">
        <v>914</v>
      </c>
      <c r="G130" s="26"/>
      <c r="H130" s="26"/>
      <c r="I130" s="26"/>
      <c r="J130" s="34">
        <v>3547.09</v>
      </c>
      <c r="K130" s="46"/>
      <c r="L130" s="34">
        <v>5500</v>
      </c>
      <c r="M130" s="46"/>
      <c r="N130" s="34">
        <f t="shared" si="60"/>
        <v>-1952.91</v>
      </c>
      <c r="O130" s="46"/>
      <c r="P130" s="47">
        <f t="shared" si="61"/>
        <v>0.64493</v>
      </c>
      <c r="Q130" s="46"/>
      <c r="R130" s="34">
        <v>0</v>
      </c>
      <c r="S130" s="46"/>
      <c r="T130" s="34">
        <v>0</v>
      </c>
      <c r="U130" s="46"/>
      <c r="V130" s="34">
        <f t="shared" si="62"/>
        <v>0</v>
      </c>
      <c r="W130" s="46"/>
      <c r="X130" s="47">
        <f t="shared" si="63"/>
        <v>0</v>
      </c>
      <c r="Y130" s="46"/>
      <c r="Z130" s="34">
        <f t="shared" si="64"/>
        <v>3547.09</v>
      </c>
      <c r="AA130" s="46"/>
      <c r="AB130" s="34">
        <f t="shared" si="65"/>
        <v>5500</v>
      </c>
      <c r="AC130" s="46"/>
      <c r="AD130" s="34">
        <f t="shared" si="66"/>
        <v>-1952.91</v>
      </c>
      <c r="AE130" s="46"/>
      <c r="AF130" s="47">
        <f t="shared" si="67"/>
        <v>0.64493</v>
      </c>
    </row>
    <row r="131" spans="1:32" x14ac:dyDescent="0.25">
      <c r="A131" s="26"/>
      <c r="B131" s="26"/>
      <c r="C131" s="26"/>
      <c r="D131" s="26"/>
      <c r="E131" s="26"/>
      <c r="F131" s="26" t="s">
        <v>915</v>
      </c>
      <c r="G131" s="26"/>
      <c r="H131" s="26"/>
      <c r="I131" s="26"/>
      <c r="J131" s="34">
        <v>1550.47</v>
      </c>
      <c r="K131" s="46"/>
      <c r="L131" s="34">
        <v>1100</v>
      </c>
      <c r="M131" s="46"/>
      <c r="N131" s="34">
        <f t="shared" si="60"/>
        <v>450.47</v>
      </c>
      <c r="O131" s="46"/>
      <c r="P131" s="47">
        <f t="shared" si="61"/>
        <v>1.4095200000000001</v>
      </c>
      <c r="Q131" s="46"/>
      <c r="R131" s="34">
        <v>0</v>
      </c>
      <c r="S131" s="46"/>
      <c r="T131" s="34">
        <v>0</v>
      </c>
      <c r="U131" s="46"/>
      <c r="V131" s="34">
        <f t="shared" si="62"/>
        <v>0</v>
      </c>
      <c r="W131" s="46"/>
      <c r="X131" s="47">
        <f t="shared" si="63"/>
        <v>0</v>
      </c>
      <c r="Y131" s="46"/>
      <c r="Z131" s="34">
        <f t="shared" si="64"/>
        <v>1550.47</v>
      </c>
      <c r="AA131" s="46"/>
      <c r="AB131" s="34">
        <f t="shared" si="65"/>
        <v>1100</v>
      </c>
      <c r="AC131" s="46"/>
      <c r="AD131" s="34">
        <f t="shared" si="66"/>
        <v>450.47</v>
      </c>
      <c r="AE131" s="46"/>
      <c r="AF131" s="47">
        <f t="shared" si="67"/>
        <v>1.4095200000000001</v>
      </c>
    </row>
    <row r="132" spans="1:32" x14ac:dyDescent="0.25">
      <c r="A132" s="26"/>
      <c r="B132" s="26"/>
      <c r="C132" s="26"/>
      <c r="D132" s="26"/>
      <c r="E132" s="26"/>
      <c r="F132" s="26" t="s">
        <v>916</v>
      </c>
      <c r="G132" s="26"/>
      <c r="H132" s="26"/>
      <c r="I132" s="26"/>
      <c r="J132" s="34">
        <v>0</v>
      </c>
      <c r="K132" s="46"/>
      <c r="L132" s="34">
        <v>4752</v>
      </c>
      <c r="M132" s="46"/>
      <c r="N132" s="34">
        <f t="shared" si="60"/>
        <v>-4752</v>
      </c>
      <c r="O132" s="46"/>
      <c r="P132" s="47">
        <f t="shared" si="61"/>
        <v>0</v>
      </c>
      <c r="Q132" s="46"/>
      <c r="R132" s="34">
        <v>0</v>
      </c>
      <c r="S132" s="46"/>
      <c r="T132" s="34">
        <v>0</v>
      </c>
      <c r="U132" s="46"/>
      <c r="V132" s="34">
        <f t="shared" si="62"/>
        <v>0</v>
      </c>
      <c r="W132" s="46"/>
      <c r="X132" s="47">
        <f t="shared" si="63"/>
        <v>0</v>
      </c>
      <c r="Y132" s="46"/>
      <c r="Z132" s="34">
        <f t="shared" si="64"/>
        <v>0</v>
      </c>
      <c r="AA132" s="46"/>
      <c r="AB132" s="34">
        <f t="shared" si="65"/>
        <v>4752</v>
      </c>
      <c r="AC132" s="46"/>
      <c r="AD132" s="34">
        <f t="shared" si="66"/>
        <v>-4752</v>
      </c>
      <c r="AE132" s="46"/>
      <c r="AF132" s="47">
        <f t="shared" si="67"/>
        <v>0</v>
      </c>
    </row>
    <row r="133" spans="1:32" ht="15.75" thickBot="1" x14ac:dyDescent="0.3">
      <c r="A133" s="26"/>
      <c r="B133" s="26"/>
      <c r="C133" s="26"/>
      <c r="D133" s="26"/>
      <c r="E133" s="26"/>
      <c r="F133" s="26" t="s">
        <v>1003</v>
      </c>
      <c r="G133" s="26"/>
      <c r="H133" s="26"/>
      <c r="I133" s="26"/>
      <c r="J133" s="38">
        <v>-80</v>
      </c>
      <c r="K133" s="46"/>
      <c r="L133" s="38"/>
      <c r="M133" s="46"/>
      <c r="N133" s="38"/>
      <c r="O133" s="46"/>
      <c r="P133" s="51"/>
      <c r="Q133" s="46"/>
      <c r="R133" s="38">
        <v>0</v>
      </c>
      <c r="S133" s="46"/>
      <c r="T133" s="38">
        <v>0</v>
      </c>
      <c r="U133" s="46"/>
      <c r="V133" s="38">
        <f t="shared" si="62"/>
        <v>0</v>
      </c>
      <c r="W133" s="46"/>
      <c r="X133" s="51">
        <f t="shared" si="63"/>
        <v>0</v>
      </c>
      <c r="Y133" s="46"/>
      <c r="Z133" s="38">
        <f t="shared" si="64"/>
        <v>-80</v>
      </c>
      <c r="AA133" s="46"/>
      <c r="AB133" s="38">
        <f t="shared" si="65"/>
        <v>0</v>
      </c>
      <c r="AC133" s="46"/>
      <c r="AD133" s="38">
        <f t="shared" si="66"/>
        <v>-80</v>
      </c>
      <c r="AE133" s="46"/>
      <c r="AF133" s="51">
        <f t="shared" si="67"/>
        <v>1</v>
      </c>
    </row>
    <row r="134" spans="1:32" x14ac:dyDescent="0.25">
      <c r="A134" s="26"/>
      <c r="B134" s="26"/>
      <c r="C134" s="26"/>
      <c r="D134" s="26"/>
      <c r="E134" s="26" t="s">
        <v>917</v>
      </c>
      <c r="F134" s="26"/>
      <c r="G134" s="26"/>
      <c r="H134" s="26"/>
      <c r="I134" s="26"/>
      <c r="J134" s="34">
        <f>ROUND(SUM(J126:J133),5)</f>
        <v>14822.81</v>
      </c>
      <c r="K134" s="46"/>
      <c r="L134" s="34">
        <f>ROUND(SUM(L126:L133),5)</f>
        <v>17352</v>
      </c>
      <c r="M134" s="46"/>
      <c r="N134" s="34">
        <f>ROUND((J134-L134),5)</f>
        <v>-2529.19</v>
      </c>
      <c r="O134" s="46"/>
      <c r="P134" s="47">
        <f>ROUND(IF(L134=0, IF(J134=0, 0, 1), J134/L134),5)</f>
        <v>0.85424</v>
      </c>
      <c r="Q134" s="46"/>
      <c r="R134" s="34">
        <f>ROUND(SUM(R126:R133),5)</f>
        <v>0</v>
      </c>
      <c r="S134" s="46"/>
      <c r="T134" s="34">
        <f>ROUND(SUM(T126:T133),5)</f>
        <v>0</v>
      </c>
      <c r="U134" s="46"/>
      <c r="V134" s="34">
        <f t="shared" si="62"/>
        <v>0</v>
      </c>
      <c r="W134" s="46"/>
      <c r="X134" s="47">
        <f t="shared" si="63"/>
        <v>0</v>
      </c>
      <c r="Y134" s="46"/>
      <c r="Z134" s="34">
        <f t="shared" si="64"/>
        <v>14822.81</v>
      </c>
      <c r="AA134" s="46"/>
      <c r="AB134" s="34">
        <f t="shared" si="65"/>
        <v>17352</v>
      </c>
      <c r="AC134" s="46"/>
      <c r="AD134" s="34">
        <f t="shared" si="66"/>
        <v>-2529.19</v>
      </c>
      <c r="AE134" s="46"/>
      <c r="AF134" s="47">
        <f t="shared" si="67"/>
        <v>0.85424</v>
      </c>
    </row>
    <row r="135" spans="1:32" x14ac:dyDescent="0.25">
      <c r="A135" s="26"/>
      <c r="B135" s="26"/>
      <c r="C135" s="26"/>
      <c r="D135" s="26"/>
      <c r="E135" s="26" t="s">
        <v>918</v>
      </c>
      <c r="F135" s="26"/>
      <c r="G135" s="26"/>
      <c r="H135" s="26"/>
      <c r="I135" s="26"/>
      <c r="J135" s="34"/>
      <c r="K135" s="46"/>
      <c r="L135" s="34"/>
      <c r="M135" s="46"/>
      <c r="N135" s="34"/>
      <c r="O135" s="46"/>
      <c r="P135" s="47"/>
      <c r="Q135" s="46"/>
      <c r="R135" s="34"/>
      <c r="S135" s="46"/>
      <c r="T135" s="34"/>
      <c r="U135" s="46"/>
      <c r="V135" s="34"/>
      <c r="W135" s="46"/>
      <c r="X135" s="47"/>
      <c r="Y135" s="46"/>
      <c r="Z135" s="34"/>
      <c r="AA135" s="46"/>
      <c r="AB135" s="34"/>
      <c r="AC135" s="46"/>
      <c r="AD135" s="34"/>
      <c r="AE135" s="46"/>
      <c r="AF135" s="47"/>
    </row>
    <row r="136" spans="1:32" x14ac:dyDescent="0.25">
      <c r="A136" s="26"/>
      <c r="B136" s="26"/>
      <c r="C136" s="26"/>
      <c r="D136" s="26"/>
      <c r="E136" s="26"/>
      <c r="F136" s="26" t="s">
        <v>919</v>
      </c>
      <c r="G136" s="26"/>
      <c r="H136" s="26"/>
      <c r="I136" s="26"/>
      <c r="J136" s="34">
        <v>0</v>
      </c>
      <c r="K136" s="46"/>
      <c r="L136" s="34">
        <v>1800</v>
      </c>
      <c r="M136" s="46"/>
      <c r="N136" s="34">
        <f>ROUND((J136-L136),5)</f>
        <v>-1800</v>
      </c>
      <c r="O136" s="46"/>
      <c r="P136" s="47">
        <f>ROUND(IF(L136=0, IF(J136=0, 0, 1), J136/L136),5)</f>
        <v>0</v>
      </c>
      <c r="Q136" s="46"/>
      <c r="R136" s="34">
        <v>0</v>
      </c>
      <c r="S136" s="46"/>
      <c r="T136" s="34">
        <v>0</v>
      </c>
      <c r="U136" s="46"/>
      <c r="V136" s="34">
        <f>ROUND((R136-T136),5)</f>
        <v>0</v>
      </c>
      <c r="W136" s="46"/>
      <c r="X136" s="47">
        <f>ROUND(IF(T136=0, IF(R136=0, 0, 1), R136/T136),5)</f>
        <v>0</v>
      </c>
      <c r="Y136" s="46"/>
      <c r="Z136" s="34">
        <f>ROUND(J136+R136,5)</f>
        <v>0</v>
      </c>
      <c r="AA136" s="46"/>
      <c r="AB136" s="34">
        <f>ROUND(L136+T136,5)</f>
        <v>1800</v>
      </c>
      <c r="AC136" s="46"/>
      <c r="AD136" s="34">
        <f>ROUND((Z136-AB136),5)</f>
        <v>-1800</v>
      </c>
      <c r="AE136" s="46"/>
      <c r="AF136" s="47">
        <f>ROUND(IF(AB136=0, IF(Z136=0, 0, 1), Z136/AB136),5)</f>
        <v>0</v>
      </c>
    </row>
    <row r="137" spans="1:32" x14ac:dyDescent="0.25">
      <c r="A137" s="26"/>
      <c r="B137" s="26"/>
      <c r="C137" s="26"/>
      <c r="D137" s="26"/>
      <c r="E137" s="26"/>
      <c r="F137" s="26" t="s">
        <v>920</v>
      </c>
      <c r="G137" s="26"/>
      <c r="H137" s="26"/>
      <c r="I137" s="26"/>
      <c r="J137" s="34">
        <v>0</v>
      </c>
      <c r="K137" s="46"/>
      <c r="L137" s="34">
        <v>5000</v>
      </c>
      <c r="M137" s="46"/>
      <c r="N137" s="34">
        <f>ROUND((J137-L137),5)</f>
        <v>-5000</v>
      </c>
      <c r="O137" s="46"/>
      <c r="P137" s="47">
        <f>ROUND(IF(L137=0, IF(J137=0, 0, 1), J137/L137),5)</f>
        <v>0</v>
      </c>
      <c r="Q137" s="46"/>
      <c r="R137" s="34">
        <v>0</v>
      </c>
      <c r="S137" s="46"/>
      <c r="T137" s="34">
        <v>0</v>
      </c>
      <c r="U137" s="46"/>
      <c r="V137" s="34">
        <f>ROUND((R137-T137),5)</f>
        <v>0</v>
      </c>
      <c r="W137" s="46"/>
      <c r="X137" s="47">
        <f>ROUND(IF(T137=0, IF(R137=0, 0, 1), R137/T137),5)</f>
        <v>0</v>
      </c>
      <c r="Y137" s="46"/>
      <c r="Z137" s="34">
        <f>ROUND(J137+R137,5)</f>
        <v>0</v>
      </c>
      <c r="AA137" s="46"/>
      <c r="AB137" s="34">
        <f>ROUND(L137+T137,5)</f>
        <v>5000</v>
      </c>
      <c r="AC137" s="46"/>
      <c r="AD137" s="34">
        <f>ROUND((Z137-AB137),5)</f>
        <v>-5000</v>
      </c>
      <c r="AE137" s="46"/>
      <c r="AF137" s="47">
        <f>ROUND(IF(AB137=0, IF(Z137=0, 0, 1), Z137/AB137),5)</f>
        <v>0</v>
      </c>
    </row>
    <row r="138" spans="1:32" x14ac:dyDescent="0.25">
      <c r="A138" s="26"/>
      <c r="B138" s="26"/>
      <c r="C138" s="26"/>
      <c r="D138" s="26"/>
      <c r="E138" s="26"/>
      <c r="F138" s="26" t="s">
        <v>1004</v>
      </c>
      <c r="G138" s="26"/>
      <c r="H138" s="26"/>
      <c r="I138" s="26"/>
      <c r="J138" s="34">
        <v>951.8</v>
      </c>
      <c r="K138" s="46"/>
      <c r="L138" s="34"/>
      <c r="M138" s="46"/>
      <c r="N138" s="34"/>
      <c r="O138" s="46"/>
      <c r="P138" s="47"/>
      <c r="Q138" s="46"/>
      <c r="R138" s="34">
        <v>0</v>
      </c>
      <c r="S138" s="46"/>
      <c r="T138" s="34">
        <v>0</v>
      </c>
      <c r="U138" s="46"/>
      <c r="V138" s="34">
        <f>ROUND((R138-T138),5)</f>
        <v>0</v>
      </c>
      <c r="W138" s="46"/>
      <c r="X138" s="47">
        <f>ROUND(IF(T138=0, IF(R138=0, 0, 1), R138/T138),5)</f>
        <v>0</v>
      </c>
      <c r="Y138" s="46"/>
      <c r="Z138" s="34">
        <f>ROUND(J138+R138,5)</f>
        <v>951.8</v>
      </c>
      <c r="AA138" s="46"/>
      <c r="AB138" s="34">
        <f>ROUND(L138+T138,5)</f>
        <v>0</v>
      </c>
      <c r="AC138" s="46"/>
      <c r="AD138" s="34">
        <f>ROUND((Z138-AB138),5)</f>
        <v>951.8</v>
      </c>
      <c r="AE138" s="46"/>
      <c r="AF138" s="47">
        <f>ROUND(IF(AB138=0, IF(Z138=0, 0, 1), Z138/AB138),5)</f>
        <v>1</v>
      </c>
    </row>
    <row r="139" spans="1:32" x14ac:dyDescent="0.25">
      <c r="A139" s="26"/>
      <c r="B139" s="26"/>
      <c r="C139" s="26"/>
      <c r="D139" s="26"/>
      <c r="E139" s="26"/>
      <c r="F139" s="26" t="s">
        <v>1005</v>
      </c>
      <c r="G139" s="26"/>
      <c r="H139" s="26"/>
      <c r="I139" s="26"/>
      <c r="J139" s="34">
        <v>476.24</v>
      </c>
      <c r="K139" s="46"/>
      <c r="L139" s="34"/>
      <c r="M139" s="46"/>
      <c r="N139" s="34"/>
      <c r="O139" s="46"/>
      <c r="P139" s="47"/>
      <c r="Q139" s="46"/>
      <c r="R139" s="34">
        <v>0</v>
      </c>
      <c r="S139" s="46"/>
      <c r="T139" s="34">
        <v>0</v>
      </c>
      <c r="U139" s="46"/>
      <c r="V139" s="34">
        <f>ROUND((R139-T139),5)</f>
        <v>0</v>
      </c>
      <c r="W139" s="46"/>
      <c r="X139" s="47">
        <f>ROUND(IF(T139=0, IF(R139=0, 0, 1), R139/T139),5)</f>
        <v>0</v>
      </c>
      <c r="Y139" s="46"/>
      <c r="Z139" s="34">
        <f>ROUND(J139+R139,5)</f>
        <v>476.24</v>
      </c>
      <c r="AA139" s="46"/>
      <c r="AB139" s="34">
        <f>ROUND(L139+T139,5)</f>
        <v>0</v>
      </c>
      <c r="AC139" s="46"/>
      <c r="AD139" s="34">
        <f>ROUND((Z139-AB139),5)</f>
        <v>476.24</v>
      </c>
      <c r="AE139" s="46"/>
      <c r="AF139" s="47">
        <f>ROUND(IF(AB139=0, IF(Z139=0, 0, 1), Z139/AB139),5)</f>
        <v>1</v>
      </c>
    </row>
    <row r="140" spans="1:32" x14ac:dyDescent="0.25">
      <c r="A140" s="26"/>
      <c r="B140" s="26"/>
      <c r="C140" s="26"/>
      <c r="D140" s="26"/>
      <c r="E140" s="26"/>
      <c r="F140" s="26" t="s">
        <v>921</v>
      </c>
      <c r="G140" s="26"/>
      <c r="H140" s="26"/>
      <c r="I140" s="26"/>
      <c r="J140" s="34"/>
      <c r="K140" s="46"/>
      <c r="L140" s="34"/>
      <c r="M140" s="46"/>
      <c r="N140" s="34"/>
      <c r="O140" s="46"/>
      <c r="P140" s="47"/>
      <c r="Q140" s="46"/>
      <c r="R140" s="34"/>
      <c r="S140" s="46"/>
      <c r="T140" s="34"/>
      <c r="U140" s="46"/>
      <c r="V140" s="34"/>
      <c r="W140" s="46"/>
      <c r="X140" s="47"/>
      <c r="Y140" s="46"/>
      <c r="Z140" s="34"/>
      <c r="AA140" s="46"/>
      <c r="AB140" s="34"/>
      <c r="AC140" s="46"/>
      <c r="AD140" s="34"/>
      <c r="AE140" s="46"/>
      <c r="AF140" s="47"/>
    </row>
    <row r="141" spans="1:32" x14ac:dyDescent="0.25">
      <c r="A141" s="26"/>
      <c r="B141" s="26"/>
      <c r="C141" s="26"/>
      <c r="D141" s="26"/>
      <c r="E141" s="26"/>
      <c r="F141" s="26"/>
      <c r="G141" s="26" t="s">
        <v>753</v>
      </c>
      <c r="H141" s="26"/>
      <c r="I141" s="26"/>
      <c r="J141" s="34">
        <v>5491.85</v>
      </c>
      <c r="K141" s="46"/>
      <c r="L141" s="34"/>
      <c r="M141" s="46"/>
      <c r="N141" s="34"/>
      <c r="O141" s="46"/>
      <c r="P141" s="47"/>
      <c r="Q141" s="46"/>
      <c r="R141" s="34">
        <v>0</v>
      </c>
      <c r="S141" s="46"/>
      <c r="T141" s="34">
        <v>0</v>
      </c>
      <c r="U141" s="46"/>
      <c r="V141" s="34">
        <f t="shared" ref="V141:V151" si="68">ROUND((R141-T141),5)</f>
        <v>0</v>
      </c>
      <c r="W141" s="46"/>
      <c r="X141" s="47">
        <f t="shared" ref="X141:X151" si="69">ROUND(IF(T141=0, IF(R141=0, 0, 1), R141/T141),5)</f>
        <v>0</v>
      </c>
      <c r="Y141" s="46"/>
      <c r="Z141" s="34">
        <f t="shared" ref="Z141:Z151" si="70">ROUND(J141+R141,5)</f>
        <v>5491.85</v>
      </c>
      <c r="AA141" s="46"/>
      <c r="AB141" s="34">
        <f t="shared" ref="AB141:AB151" si="71">ROUND(L141+T141,5)</f>
        <v>0</v>
      </c>
      <c r="AC141" s="46"/>
      <c r="AD141" s="34">
        <f t="shared" ref="AD141:AD151" si="72">ROUND((Z141-AB141),5)</f>
        <v>5491.85</v>
      </c>
      <c r="AE141" s="46"/>
      <c r="AF141" s="47">
        <f t="shared" ref="AF141:AF151" si="73">ROUND(IF(AB141=0, IF(Z141=0, 0, 1), Z141/AB141),5)</f>
        <v>1</v>
      </c>
    </row>
    <row r="142" spans="1:32" x14ac:dyDescent="0.25">
      <c r="A142" s="26"/>
      <c r="B142" s="26"/>
      <c r="C142" s="26"/>
      <c r="D142" s="26"/>
      <c r="E142" s="26"/>
      <c r="F142" s="26"/>
      <c r="G142" s="26" t="s">
        <v>922</v>
      </c>
      <c r="H142" s="26"/>
      <c r="I142" s="26"/>
      <c r="J142" s="34">
        <v>749.69</v>
      </c>
      <c r="K142" s="46"/>
      <c r="L142" s="34">
        <v>9165</v>
      </c>
      <c r="M142" s="46"/>
      <c r="N142" s="34">
        <f>ROUND((J142-L142),5)</f>
        <v>-8415.31</v>
      </c>
      <c r="O142" s="46"/>
      <c r="P142" s="47">
        <f>ROUND(IF(L142=0, IF(J142=0, 0, 1), J142/L142),5)</f>
        <v>8.1799999999999998E-2</v>
      </c>
      <c r="Q142" s="46"/>
      <c r="R142" s="34">
        <v>0</v>
      </c>
      <c r="S142" s="46"/>
      <c r="T142" s="34">
        <v>0</v>
      </c>
      <c r="U142" s="46"/>
      <c r="V142" s="34">
        <f t="shared" si="68"/>
        <v>0</v>
      </c>
      <c r="W142" s="46"/>
      <c r="X142" s="47">
        <f t="shared" si="69"/>
        <v>0</v>
      </c>
      <c r="Y142" s="46"/>
      <c r="Z142" s="34">
        <f t="shared" si="70"/>
        <v>749.69</v>
      </c>
      <c r="AA142" s="46"/>
      <c r="AB142" s="34">
        <f t="shared" si="71"/>
        <v>9165</v>
      </c>
      <c r="AC142" s="46"/>
      <c r="AD142" s="34">
        <f t="shared" si="72"/>
        <v>-8415.31</v>
      </c>
      <c r="AE142" s="46"/>
      <c r="AF142" s="47">
        <f t="shared" si="73"/>
        <v>8.1799999999999998E-2</v>
      </c>
    </row>
    <row r="143" spans="1:32" x14ac:dyDescent="0.25">
      <c r="A143" s="26"/>
      <c r="B143" s="26"/>
      <c r="C143" s="26"/>
      <c r="D143" s="26"/>
      <c r="E143" s="26"/>
      <c r="F143" s="26"/>
      <c r="G143" s="26" t="s">
        <v>923</v>
      </c>
      <c r="H143" s="26"/>
      <c r="I143" s="26"/>
      <c r="J143" s="34">
        <v>0</v>
      </c>
      <c r="K143" s="46"/>
      <c r="L143" s="34">
        <v>13750</v>
      </c>
      <c r="M143" s="46"/>
      <c r="N143" s="34">
        <f>ROUND((J143-L143),5)</f>
        <v>-13750</v>
      </c>
      <c r="O143" s="46"/>
      <c r="P143" s="47">
        <f>ROUND(IF(L143=0, IF(J143=0, 0, 1), J143/L143),5)</f>
        <v>0</v>
      </c>
      <c r="Q143" s="46"/>
      <c r="R143" s="34">
        <v>0</v>
      </c>
      <c r="S143" s="46"/>
      <c r="T143" s="34">
        <v>0</v>
      </c>
      <c r="U143" s="46"/>
      <c r="V143" s="34">
        <f t="shared" si="68"/>
        <v>0</v>
      </c>
      <c r="W143" s="46"/>
      <c r="X143" s="47">
        <f t="shared" si="69"/>
        <v>0</v>
      </c>
      <c r="Y143" s="46"/>
      <c r="Z143" s="34">
        <f t="shared" si="70"/>
        <v>0</v>
      </c>
      <c r="AA143" s="46"/>
      <c r="AB143" s="34">
        <f t="shared" si="71"/>
        <v>13750</v>
      </c>
      <c r="AC143" s="46"/>
      <c r="AD143" s="34">
        <f t="shared" si="72"/>
        <v>-13750</v>
      </c>
      <c r="AE143" s="46"/>
      <c r="AF143" s="47">
        <f t="shared" si="73"/>
        <v>0</v>
      </c>
    </row>
    <row r="144" spans="1:32" x14ac:dyDescent="0.25">
      <c r="A144" s="26"/>
      <c r="B144" s="26"/>
      <c r="C144" s="26"/>
      <c r="D144" s="26"/>
      <c r="E144" s="26"/>
      <c r="F144" s="26"/>
      <c r="G144" s="26" t="s">
        <v>924</v>
      </c>
      <c r="H144" s="26"/>
      <c r="I144" s="26"/>
      <c r="J144" s="34">
        <v>0</v>
      </c>
      <c r="K144" s="46"/>
      <c r="L144" s="34">
        <v>3000</v>
      </c>
      <c r="M144" s="46"/>
      <c r="N144" s="34">
        <f>ROUND((J144-L144),5)</f>
        <v>-3000</v>
      </c>
      <c r="O144" s="46"/>
      <c r="P144" s="47">
        <f>ROUND(IF(L144=0, IF(J144=0, 0, 1), J144/L144),5)</f>
        <v>0</v>
      </c>
      <c r="Q144" s="46"/>
      <c r="R144" s="34">
        <v>0</v>
      </c>
      <c r="S144" s="46"/>
      <c r="T144" s="34">
        <v>0</v>
      </c>
      <c r="U144" s="46"/>
      <c r="V144" s="34">
        <f t="shared" si="68"/>
        <v>0</v>
      </c>
      <c r="W144" s="46"/>
      <c r="X144" s="47">
        <f t="shared" si="69"/>
        <v>0</v>
      </c>
      <c r="Y144" s="46"/>
      <c r="Z144" s="34">
        <f t="shared" si="70"/>
        <v>0</v>
      </c>
      <c r="AA144" s="46"/>
      <c r="AB144" s="34">
        <f t="shared" si="71"/>
        <v>3000</v>
      </c>
      <c r="AC144" s="46"/>
      <c r="AD144" s="34">
        <f t="shared" si="72"/>
        <v>-3000</v>
      </c>
      <c r="AE144" s="46"/>
      <c r="AF144" s="47">
        <f t="shared" si="73"/>
        <v>0</v>
      </c>
    </row>
    <row r="145" spans="1:32" x14ac:dyDescent="0.25">
      <c r="A145" s="26"/>
      <c r="B145" s="26"/>
      <c r="C145" s="26"/>
      <c r="D145" s="26"/>
      <c r="E145" s="26"/>
      <c r="F145" s="26"/>
      <c r="G145" s="26" t="s">
        <v>925</v>
      </c>
      <c r="H145" s="26"/>
      <c r="I145" s="26"/>
      <c r="J145" s="34">
        <v>3620.68</v>
      </c>
      <c r="K145" s="46"/>
      <c r="L145" s="34">
        <v>1100</v>
      </c>
      <c r="M145" s="46"/>
      <c r="N145" s="34">
        <f>ROUND((J145-L145),5)</f>
        <v>2520.6799999999998</v>
      </c>
      <c r="O145" s="46"/>
      <c r="P145" s="47">
        <f>ROUND(IF(L145=0, IF(J145=0, 0, 1), J145/L145),5)</f>
        <v>3.2915299999999998</v>
      </c>
      <c r="Q145" s="46"/>
      <c r="R145" s="34">
        <v>0</v>
      </c>
      <c r="S145" s="46"/>
      <c r="T145" s="34">
        <v>0</v>
      </c>
      <c r="U145" s="46"/>
      <c r="V145" s="34">
        <f t="shared" si="68"/>
        <v>0</v>
      </c>
      <c r="W145" s="46"/>
      <c r="X145" s="47">
        <f t="shared" si="69"/>
        <v>0</v>
      </c>
      <c r="Y145" s="46"/>
      <c r="Z145" s="34">
        <f t="shared" si="70"/>
        <v>3620.68</v>
      </c>
      <c r="AA145" s="46"/>
      <c r="AB145" s="34">
        <f t="shared" si="71"/>
        <v>1100</v>
      </c>
      <c r="AC145" s="46"/>
      <c r="AD145" s="34">
        <f t="shared" si="72"/>
        <v>2520.6799999999998</v>
      </c>
      <c r="AE145" s="46"/>
      <c r="AF145" s="47">
        <f t="shared" si="73"/>
        <v>3.2915299999999998</v>
      </c>
    </row>
    <row r="146" spans="1:32" x14ac:dyDescent="0.25">
      <c r="A146" s="26"/>
      <c r="B146" s="26"/>
      <c r="C146" s="26"/>
      <c r="D146" s="26"/>
      <c r="E146" s="26"/>
      <c r="F146" s="26"/>
      <c r="G146" s="26" t="s">
        <v>926</v>
      </c>
      <c r="H146" s="26"/>
      <c r="I146" s="26"/>
      <c r="J146" s="34">
        <v>6383.17</v>
      </c>
      <c r="K146" s="46"/>
      <c r="L146" s="34">
        <v>3120</v>
      </c>
      <c r="M146" s="46"/>
      <c r="N146" s="34">
        <f>ROUND((J146-L146),5)</f>
        <v>3263.17</v>
      </c>
      <c r="O146" s="46"/>
      <c r="P146" s="47">
        <f>ROUND(IF(L146=0, IF(J146=0, 0, 1), J146/L146),5)</f>
        <v>2.04589</v>
      </c>
      <c r="Q146" s="46"/>
      <c r="R146" s="34">
        <v>0</v>
      </c>
      <c r="S146" s="46"/>
      <c r="T146" s="34">
        <v>0</v>
      </c>
      <c r="U146" s="46"/>
      <c r="V146" s="34">
        <f t="shared" si="68"/>
        <v>0</v>
      </c>
      <c r="W146" s="46"/>
      <c r="X146" s="47">
        <f t="shared" si="69"/>
        <v>0</v>
      </c>
      <c r="Y146" s="46"/>
      <c r="Z146" s="34">
        <f t="shared" si="70"/>
        <v>6383.17</v>
      </c>
      <c r="AA146" s="46"/>
      <c r="AB146" s="34">
        <f t="shared" si="71"/>
        <v>3120</v>
      </c>
      <c r="AC146" s="46"/>
      <c r="AD146" s="34">
        <f t="shared" si="72"/>
        <v>3263.17</v>
      </c>
      <c r="AE146" s="46"/>
      <c r="AF146" s="47">
        <f t="shared" si="73"/>
        <v>2.04589</v>
      </c>
    </row>
    <row r="147" spans="1:32" x14ac:dyDescent="0.25">
      <c r="A147" s="26"/>
      <c r="B147" s="26"/>
      <c r="C147" s="26"/>
      <c r="D147" s="26"/>
      <c r="E147" s="26"/>
      <c r="F147" s="26"/>
      <c r="G147" s="26" t="s">
        <v>1006</v>
      </c>
      <c r="H147" s="26"/>
      <c r="I147" s="26"/>
      <c r="J147" s="34">
        <v>858.3</v>
      </c>
      <c r="K147" s="46"/>
      <c r="L147" s="34"/>
      <c r="M147" s="46"/>
      <c r="N147" s="34"/>
      <c r="O147" s="46"/>
      <c r="P147" s="47"/>
      <c r="Q147" s="46"/>
      <c r="R147" s="34">
        <v>0</v>
      </c>
      <c r="S147" s="46"/>
      <c r="T147" s="34">
        <v>0</v>
      </c>
      <c r="U147" s="46"/>
      <c r="V147" s="34">
        <f t="shared" si="68"/>
        <v>0</v>
      </c>
      <c r="W147" s="46"/>
      <c r="X147" s="47">
        <f t="shared" si="69"/>
        <v>0</v>
      </c>
      <c r="Y147" s="46"/>
      <c r="Z147" s="34">
        <f t="shared" si="70"/>
        <v>858.3</v>
      </c>
      <c r="AA147" s="46"/>
      <c r="AB147" s="34">
        <f t="shared" si="71"/>
        <v>0</v>
      </c>
      <c r="AC147" s="46"/>
      <c r="AD147" s="34">
        <f t="shared" si="72"/>
        <v>858.3</v>
      </c>
      <c r="AE147" s="46"/>
      <c r="AF147" s="47">
        <f t="shared" si="73"/>
        <v>1</v>
      </c>
    </row>
    <row r="148" spans="1:32" ht="15.75" thickBot="1" x14ac:dyDescent="0.3">
      <c r="A148" s="26"/>
      <c r="B148" s="26"/>
      <c r="C148" s="26"/>
      <c r="D148" s="26"/>
      <c r="E148" s="26"/>
      <c r="F148" s="26"/>
      <c r="G148" s="26" t="s">
        <v>927</v>
      </c>
      <c r="H148" s="26"/>
      <c r="I148" s="26"/>
      <c r="J148" s="38">
        <v>1753.65</v>
      </c>
      <c r="K148" s="46"/>
      <c r="L148" s="38">
        <v>3000</v>
      </c>
      <c r="M148" s="46"/>
      <c r="N148" s="38">
        <f>ROUND((J148-L148),5)</f>
        <v>-1246.3499999999999</v>
      </c>
      <c r="O148" s="46"/>
      <c r="P148" s="51">
        <f>ROUND(IF(L148=0, IF(J148=0, 0, 1), J148/L148),5)</f>
        <v>0.58455000000000001</v>
      </c>
      <c r="Q148" s="46"/>
      <c r="R148" s="38">
        <v>0</v>
      </c>
      <c r="S148" s="46"/>
      <c r="T148" s="38">
        <v>0</v>
      </c>
      <c r="U148" s="46"/>
      <c r="V148" s="38">
        <f t="shared" si="68"/>
        <v>0</v>
      </c>
      <c r="W148" s="46"/>
      <c r="X148" s="51">
        <f t="shared" si="69"/>
        <v>0</v>
      </c>
      <c r="Y148" s="46"/>
      <c r="Z148" s="38">
        <f t="shared" si="70"/>
        <v>1753.65</v>
      </c>
      <c r="AA148" s="46"/>
      <c r="AB148" s="38">
        <f t="shared" si="71"/>
        <v>3000</v>
      </c>
      <c r="AC148" s="46"/>
      <c r="AD148" s="38">
        <f t="shared" si="72"/>
        <v>-1246.3499999999999</v>
      </c>
      <c r="AE148" s="46"/>
      <c r="AF148" s="51">
        <f t="shared" si="73"/>
        <v>0.58455000000000001</v>
      </c>
    </row>
    <row r="149" spans="1:32" x14ac:dyDescent="0.25">
      <c r="A149" s="26"/>
      <c r="B149" s="26"/>
      <c r="C149" s="26"/>
      <c r="D149" s="26"/>
      <c r="E149" s="26"/>
      <c r="F149" s="26" t="s">
        <v>928</v>
      </c>
      <c r="G149" s="26"/>
      <c r="H149" s="26"/>
      <c r="I149" s="26"/>
      <c r="J149" s="34">
        <f>ROUND(SUM(J140:J148),5)</f>
        <v>18857.34</v>
      </c>
      <c r="K149" s="46"/>
      <c r="L149" s="34">
        <f>ROUND(SUM(L140:L148),5)</f>
        <v>33135</v>
      </c>
      <c r="M149" s="46"/>
      <c r="N149" s="34">
        <f>ROUND((J149-L149),5)</f>
        <v>-14277.66</v>
      </c>
      <c r="O149" s="46"/>
      <c r="P149" s="47">
        <f>ROUND(IF(L149=0, IF(J149=0, 0, 1), J149/L149),5)</f>
        <v>0.56911</v>
      </c>
      <c r="Q149" s="46"/>
      <c r="R149" s="34">
        <f>ROUND(SUM(R140:R148),5)</f>
        <v>0</v>
      </c>
      <c r="S149" s="46"/>
      <c r="T149" s="34">
        <f>ROUND(SUM(T140:T148),5)</f>
        <v>0</v>
      </c>
      <c r="U149" s="46"/>
      <c r="V149" s="34">
        <f t="shared" si="68"/>
        <v>0</v>
      </c>
      <c r="W149" s="46"/>
      <c r="X149" s="47">
        <f t="shared" si="69"/>
        <v>0</v>
      </c>
      <c r="Y149" s="46"/>
      <c r="Z149" s="34">
        <f t="shared" si="70"/>
        <v>18857.34</v>
      </c>
      <c r="AA149" s="46"/>
      <c r="AB149" s="34">
        <f t="shared" si="71"/>
        <v>33135</v>
      </c>
      <c r="AC149" s="46"/>
      <c r="AD149" s="34">
        <f t="shared" si="72"/>
        <v>-14277.66</v>
      </c>
      <c r="AE149" s="46"/>
      <c r="AF149" s="47">
        <f t="shared" si="73"/>
        <v>0.56911</v>
      </c>
    </row>
    <row r="150" spans="1:32" x14ac:dyDescent="0.25">
      <c r="A150" s="26"/>
      <c r="B150" s="26"/>
      <c r="C150" s="26"/>
      <c r="D150" s="26"/>
      <c r="E150" s="26"/>
      <c r="F150" s="26" t="s">
        <v>929</v>
      </c>
      <c r="G150" s="26"/>
      <c r="H150" s="26"/>
      <c r="I150" s="26"/>
      <c r="J150" s="34">
        <v>251.93</v>
      </c>
      <c r="K150" s="46"/>
      <c r="L150" s="34">
        <v>2200</v>
      </c>
      <c r="M150" s="46"/>
      <c r="N150" s="34">
        <f>ROUND((J150-L150),5)</f>
        <v>-1948.07</v>
      </c>
      <c r="O150" s="46"/>
      <c r="P150" s="47">
        <f>ROUND(IF(L150=0, IF(J150=0, 0, 1), J150/L150),5)</f>
        <v>0.11451</v>
      </c>
      <c r="Q150" s="46"/>
      <c r="R150" s="34">
        <v>0</v>
      </c>
      <c r="S150" s="46"/>
      <c r="T150" s="34">
        <v>0</v>
      </c>
      <c r="U150" s="46"/>
      <c r="V150" s="34">
        <f t="shared" si="68"/>
        <v>0</v>
      </c>
      <c r="W150" s="46"/>
      <c r="X150" s="47">
        <f t="shared" si="69"/>
        <v>0</v>
      </c>
      <c r="Y150" s="46"/>
      <c r="Z150" s="34">
        <f t="shared" si="70"/>
        <v>251.93</v>
      </c>
      <c r="AA150" s="46"/>
      <c r="AB150" s="34">
        <f t="shared" si="71"/>
        <v>2200</v>
      </c>
      <c r="AC150" s="46"/>
      <c r="AD150" s="34">
        <f t="shared" si="72"/>
        <v>-1948.07</v>
      </c>
      <c r="AE150" s="46"/>
      <c r="AF150" s="47">
        <f t="shared" si="73"/>
        <v>0.11451</v>
      </c>
    </row>
    <row r="151" spans="1:32" x14ac:dyDescent="0.25">
      <c r="A151" s="26"/>
      <c r="B151" s="26"/>
      <c r="C151" s="26"/>
      <c r="D151" s="26"/>
      <c r="E151" s="26"/>
      <c r="F151" s="26" t="s">
        <v>930</v>
      </c>
      <c r="G151" s="26"/>
      <c r="H151" s="26"/>
      <c r="I151" s="26"/>
      <c r="J151" s="34">
        <v>3726.63</v>
      </c>
      <c r="K151" s="46"/>
      <c r="L151" s="34">
        <v>4580</v>
      </c>
      <c r="M151" s="46"/>
      <c r="N151" s="34">
        <f>ROUND((J151-L151),5)</f>
        <v>-853.37</v>
      </c>
      <c r="O151" s="46"/>
      <c r="P151" s="47">
        <f>ROUND(IF(L151=0, IF(J151=0, 0, 1), J151/L151),5)</f>
        <v>0.81367</v>
      </c>
      <c r="Q151" s="46"/>
      <c r="R151" s="34">
        <v>0</v>
      </c>
      <c r="S151" s="46"/>
      <c r="T151" s="34">
        <v>0</v>
      </c>
      <c r="U151" s="46"/>
      <c r="V151" s="34">
        <f t="shared" si="68"/>
        <v>0</v>
      </c>
      <c r="W151" s="46"/>
      <c r="X151" s="47">
        <f t="shared" si="69"/>
        <v>0</v>
      </c>
      <c r="Y151" s="46"/>
      <c r="Z151" s="34">
        <f t="shared" si="70"/>
        <v>3726.63</v>
      </c>
      <c r="AA151" s="46"/>
      <c r="AB151" s="34">
        <f t="shared" si="71"/>
        <v>4580</v>
      </c>
      <c r="AC151" s="46"/>
      <c r="AD151" s="34">
        <f t="shared" si="72"/>
        <v>-853.37</v>
      </c>
      <c r="AE151" s="46"/>
      <c r="AF151" s="47">
        <f t="shared" si="73"/>
        <v>0.81367</v>
      </c>
    </row>
    <row r="152" spans="1:32" x14ac:dyDescent="0.25">
      <c r="A152" s="26"/>
      <c r="B152" s="26"/>
      <c r="C152" s="26"/>
      <c r="D152" s="26"/>
      <c r="E152" s="26"/>
      <c r="F152" s="26" t="s">
        <v>931</v>
      </c>
      <c r="G152" s="26"/>
      <c r="H152" s="26"/>
      <c r="I152" s="26"/>
      <c r="J152" s="34"/>
      <c r="K152" s="46"/>
      <c r="L152" s="34"/>
      <c r="M152" s="46"/>
      <c r="N152" s="34"/>
      <c r="O152" s="46"/>
      <c r="P152" s="47"/>
      <c r="Q152" s="46"/>
      <c r="R152" s="34"/>
      <c r="S152" s="46"/>
      <c r="T152" s="34"/>
      <c r="U152" s="46"/>
      <c r="V152" s="34"/>
      <c r="W152" s="46"/>
      <c r="X152" s="47"/>
      <c r="Y152" s="46"/>
      <c r="Z152" s="34"/>
      <c r="AA152" s="46"/>
      <c r="AB152" s="34"/>
      <c r="AC152" s="46"/>
      <c r="AD152" s="34"/>
      <c r="AE152" s="46"/>
      <c r="AF152" s="47"/>
    </row>
    <row r="153" spans="1:32" x14ac:dyDescent="0.25">
      <c r="A153" s="26"/>
      <c r="B153" s="26"/>
      <c r="C153" s="26"/>
      <c r="D153" s="26"/>
      <c r="E153" s="26"/>
      <c r="F153" s="26"/>
      <c r="G153" s="26" t="s">
        <v>1007</v>
      </c>
      <c r="H153" s="26"/>
      <c r="I153" s="26"/>
      <c r="J153" s="34">
        <v>874.38</v>
      </c>
      <c r="K153" s="46"/>
      <c r="L153" s="34"/>
      <c r="M153" s="46"/>
      <c r="N153" s="34"/>
      <c r="O153" s="46"/>
      <c r="P153" s="47"/>
      <c r="Q153" s="46"/>
      <c r="R153" s="34">
        <v>0</v>
      </c>
      <c r="S153" s="46"/>
      <c r="T153" s="34">
        <v>0</v>
      </c>
      <c r="U153" s="46"/>
      <c r="V153" s="34">
        <f t="shared" ref="V153:V175" si="74">ROUND((R153-T153),5)</f>
        <v>0</v>
      </c>
      <c r="W153" s="46"/>
      <c r="X153" s="47">
        <f t="shared" ref="X153:X175" si="75">ROUND(IF(T153=0, IF(R153=0, 0, 1), R153/T153),5)</f>
        <v>0</v>
      </c>
      <c r="Y153" s="46"/>
      <c r="Z153" s="34">
        <f t="shared" ref="Z153:Z175" si="76">ROUND(J153+R153,5)</f>
        <v>874.38</v>
      </c>
      <c r="AA153" s="46"/>
      <c r="AB153" s="34">
        <f t="shared" ref="AB153:AB175" si="77">ROUND(L153+T153,5)</f>
        <v>0</v>
      </c>
      <c r="AC153" s="46"/>
      <c r="AD153" s="34">
        <f t="shared" ref="AD153:AD175" si="78">ROUND((Z153-AB153),5)</f>
        <v>874.38</v>
      </c>
      <c r="AE153" s="46"/>
      <c r="AF153" s="47">
        <f t="shared" ref="AF153:AF175" si="79">ROUND(IF(AB153=0, IF(Z153=0, 0, 1), Z153/AB153),5)</f>
        <v>1</v>
      </c>
    </row>
    <row r="154" spans="1:32" x14ac:dyDescent="0.25">
      <c r="A154" s="26"/>
      <c r="B154" s="26"/>
      <c r="C154" s="26"/>
      <c r="D154" s="26"/>
      <c r="E154" s="26"/>
      <c r="F154" s="26"/>
      <c r="G154" s="26" t="s">
        <v>1008</v>
      </c>
      <c r="H154" s="26"/>
      <c r="I154" s="26"/>
      <c r="J154" s="34">
        <v>559.4</v>
      </c>
      <c r="K154" s="46"/>
      <c r="L154" s="34"/>
      <c r="M154" s="46"/>
      <c r="N154" s="34"/>
      <c r="O154" s="46"/>
      <c r="P154" s="47"/>
      <c r="Q154" s="46"/>
      <c r="R154" s="34">
        <v>0</v>
      </c>
      <c r="S154" s="46"/>
      <c r="T154" s="34">
        <v>0</v>
      </c>
      <c r="U154" s="46"/>
      <c r="V154" s="34">
        <f t="shared" si="74"/>
        <v>0</v>
      </c>
      <c r="W154" s="46"/>
      <c r="X154" s="47">
        <f t="shared" si="75"/>
        <v>0</v>
      </c>
      <c r="Y154" s="46"/>
      <c r="Z154" s="34">
        <f t="shared" si="76"/>
        <v>559.4</v>
      </c>
      <c r="AA154" s="46"/>
      <c r="AB154" s="34">
        <f t="shared" si="77"/>
        <v>0</v>
      </c>
      <c r="AC154" s="46"/>
      <c r="AD154" s="34">
        <f t="shared" si="78"/>
        <v>559.4</v>
      </c>
      <c r="AE154" s="46"/>
      <c r="AF154" s="47">
        <f t="shared" si="79"/>
        <v>1</v>
      </c>
    </row>
    <row r="155" spans="1:32" x14ac:dyDescent="0.25">
      <c r="A155" s="26"/>
      <c r="B155" s="26"/>
      <c r="C155" s="26"/>
      <c r="D155" s="26"/>
      <c r="E155" s="26"/>
      <c r="F155" s="26"/>
      <c r="G155" s="26" t="s">
        <v>1009</v>
      </c>
      <c r="H155" s="26"/>
      <c r="I155" s="26"/>
      <c r="J155" s="34">
        <v>559.4</v>
      </c>
      <c r="K155" s="46"/>
      <c r="L155" s="34"/>
      <c r="M155" s="46"/>
      <c r="N155" s="34"/>
      <c r="O155" s="46"/>
      <c r="P155" s="47"/>
      <c r="Q155" s="46"/>
      <c r="R155" s="34">
        <v>0</v>
      </c>
      <c r="S155" s="46"/>
      <c r="T155" s="34">
        <v>0</v>
      </c>
      <c r="U155" s="46"/>
      <c r="V155" s="34">
        <f t="shared" si="74"/>
        <v>0</v>
      </c>
      <c r="W155" s="46"/>
      <c r="X155" s="47">
        <f t="shared" si="75"/>
        <v>0</v>
      </c>
      <c r="Y155" s="46"/>
      <c r="Z155" s="34">
        <f t="shared" si="76"/>
        <v>559.4</v>
      </c>
      <c r="AA155" s="46"/>
      <c r="AB155" s="34">
        <f t="shared" si="77"/>
        <v>0</v>
      </c>
      <c r="AC155" s="46"/>
      <c r="AD155" s="34">
        <f t="shared" si="78"/>
        <v>559.4</v>
      </c>
      <c r="AE155" s="46"/>
      <c r="AF155" s="47">
        <f t="shared" si="79"/>
        <v>1</v>
      </c>
    </row>
    <row r="156" spans="1:32" x14ac:dyDescent="0.25">
      <c r="A156" s="26"/>
      <c r="B156" s="26"/>
      <c r="C156" s="26"/>
      <c r="D156" s="26"/>
      <c r="E156" s="26"/>
      <c r="F156" s="26"/>
      <c r="G156" s="26" t="s">
        <v>932</v>
      </c>
      <c r="H156" s="26"/>
      <c r="I156" s="26"/>
      <c r="J156" s="34">
        <v>2458.6</v>
      </c>
      <c r="K156" s="46"/>
      <c r="L156" s="34"/>
      <c r="M156" s="46"/>
      <c r="N156" s="34"/>
      <c r="O156" s="46"/>
      <c r="P156" s="47"/>
      <c r="Q156" s="46"/>
      <c r="R156" s="34">
        <v>0</v>
      </c>
      <c r="S156" s="46"/>
      <c r="T156" s="34">
        <v>0</v>
      </c>
      <c r="U156" s="46"/>
      <c r="V156" s="34">
        <f t="shared" si="74"/>
        <v>0</v>
      </c>
      <c r="W156" s="46"/>
      <c r="X156" s="47">
        <f t="shared" si="75"/>
        <v>0</v>
      </c>
      <c r="Y156" s="46"/>
      <c r="Z156" s="34">
        <f t="shared" si="76"/>
        <v>2458.6</v>
      </c>
      <c r="AA156" s="46"/>
      <c r="AB156" s="34">
        <f t="shared" si="77"/>
        <v>0</v>
      </c>
      <c r="AC156" s="46"/>
      <c r="AD156" s="34">
        <f t="shared" si="78"/>
        <v>2458.6</v>
      </c>
      <c r="AE156" s="46"/>
      <c r="AF156" s="47">
        <f t="shared" si="79"/>
        <v>1</v>
      </c>
    </row>
    <row r="157" spans="1:32" x14ac:dyDescent="0.25">
      <c r="A157" s="26"/>
      <c r="B157" s="26"/>
      <c r="C157" s="26"/>
      <c r="D157" s="26"/>
      <c r="E157" s="26"/>
      <c r="F157" s="26"/>
      <c r="G157" s="26" t="s">
        <v>1010</v>
      </c>
      <c r="H157" s="26"/>
      <c r="I157" s="26"/>
      <c r="J157" s="34">
        <v>1286.27</v>
      </c>
      <c r="K157" s="46"/>
      <c r="L157" s="34"/>
      <c r="M157" s="46"/>
      <c r="N157" s="34"/>
      <c r="O157" s="46"/>
      <c r="P157" s="47"/>
      <c r="Q157" s="46"/>
      <c r="R157" s="34">
        <v>0</v>
      </c>
      <c r="S157" s="46"/>
      <c r="T157" s="34">
        <v>0</v>
      </c>
      <c r="U157" s="46"/>
      <c r="V157" s="34">
        <f t="shared" si="74"/>
        <v>0</v>
      </c>
      <c r="W157" s="46"/>
      <c r="X157" s="47">
        <f t="shared" si="75"/>
        <v>0</v>
      </c>
      <c r="Y157" s="46"/>
      <c r="Z157" s="34">
        <f t="shared" si="76"/>
        <v>1286.27</v>
      </c>
      <c r="AA157" s="46"/>
      <c r="AB157" s="34">
        <f t="shared" si="77"/>
        <v>0</v>
      </c>
      <c r="AC157" s="46"/>
      <c r="AD157" s="34">
        <f t="shared" si="78"/>
        <v>1286.27</v>
      </c>
      <c r="AE157" s="46"/>
      <c r="AF157" s="47">
        <f t="shared" si="79"/>
        <v>1</v>
      </c>
    </row>
    <row r="158" spans="1:32" x14ac:dyDescent="0.25">
      <c r="A158" s="26"/>
      <c r="B158" s="26"/>
      <c r="C158" s="26"/>
      <c r="D158" s="26"/>
      <c r="E158" s="26"/>
      <c r="F158" s="26"/>
      <c r="G158" s="26" t="s">
        <v>1011</v>
      </c>
      <c r="H158" s="26"/>
      <c r="I158" s="26"/>
      <c r="J158" s="34">
        <v>3235.78</v>
      </c>
      <c r="K158" s="46"/>
      <c r="L158" s="34"/>
      <c r="M158" s="46"/>
      <c r="N158" s="34"/>
      <c r="O158" s="46"/>
      <c r="P158" s="47"/>
      <c r="Q158" s="46"/>
      <c r="R158" s="34">
        <v>0</v>
      </c>
      <c r="S158" s="46"/>
      <c r="T158" s="34">
        <v>0</v>
      </c>
      <c r="U158" s="46"/>
      <c r="V158" s="34">
        <f t="shared" si="74"/>
        <v>0</v>
      </c>
      <c r="W158" s="46"/>
      <c r="X158" s="47">
        <f t="shared" si="75"/>
        <v>0</v>
      </c>
      <c r="Y158" s="46"/>
      <c r="Z158" s="34">
        <f t="shared" si="76"/>
        <v>3235.78</v>
      </c>
      <c r="AA158" s="46"/>
      <c r="AB158" s="34">
        <f t="shared" si="77"/>
        <v>0</v>
      </c>
      <c r="AC158" s="46"/>
      <c r="AD158" s="34">
        <f t="shared" si="78"/>
        <v>3235.78</v>
      </c>
      <c r="AE158" s="46"/>
      <c r="AF158" s="47">
        <f t="shared" si="79"/>
        <v>1</v>
      </c>
    </row>
    <row r="159" spans="1:32" x14ac:dyDescent="0.25">
      <c r="A159" s="26"/>
      <c r="B159" s="26"/>
      <c r="C159" s="26"/>
      <c r="D159" s="26"/>
      <c r="E159" s="26"/>
      <c r="F159" s="26"/>
      <c r="G159" s="26" t="s">
        <v>1012</v>
      </c>
      <c r="H159" s="26"/>
      <c r="I159" s="26"/>
      <c r="J159" s="34">
        <v>165</v>
      </c>
      <c r="K159" s="46"/>
      <c r="L159" s="34"/>
      <c r="M159" s="46"/>
      <c r="N159" s="34"/>
      <c r="O159" s="46"/>
      <c r="P159" s="47"/>
      <c r="Q159" s="46"/>
      <c r="R159" s="34">
        <v>0</v>
      </c>
      <c r="S159" s="46"/>
      <c r="T159" s="34">
        <v>0</v>
      </c>
      <c r="U159" s="46"/>
      <c r="V159" s="34">
        <f t="shared" si="74"/>
        <v>0</v>
      </c>
      <c r="W159" s="46"/>
      <c r="X159" s="47">
        <f t="shared" si="75"/>
        <v>0</v>
      </c>
      <c r="Y159" s="46"/>
      <c r="Z159" s="34">
        <f t="shared" si="76"/>
        <v>165</v>
      </c>
      <c r="AA159" s="46"/>
      <c r="AB159" s="34">
        <f t="shared" si="77"/>
        <v>0</v>
      </c>
      <c r="AC159" s="46"/>
      <c r="AD159" s="34">
        <f t="shared" si="78"/>
        <v>165</v>
      </c>
      <c r="AE159" s="46"/>
      <c r="AF159" s="47">
        <f t="shared" si="79"/>
        <v>1</v>
      </c>
    </row>
    <row r="160" spans="1:32" x14ac:dyDescent="0.25">
      <c r="A160" s="26"/>
      <c r="B160" s="26"/>
      <c r="C160" s="26"/>
      <c r="D160" s="26"/>
      <c r="E160" s="26"/>
      <c r="F160" s="26"/>
      <c r="G160" s="26" t="s">
        <v>1013</v>
      </c>
      <c r="H160" s="26"/>
      <c r="I160" s="26"/>
      <c r="J160" s="34">
        <v>604.86</v>
      </c>
      <c r="K160" s="46"/>
      <c r="L160" s="34"/>
      <c r="M160" s="46"/>
      <c r="N160" s="34"/>
      <c r="O160" s="46"/>
      <c r="P160" s="47"/>
      <c r="Q160" s="46"/>
      <c r="R160" s="34">
        <v>0</v>
      </c>
      <c r="S160" s="46"/>
      <c r="T160" s="34">
        <v>0</v>
      </c>
      <c r="U160" s="46"/>
      <c r="V160" s="34">
        <f t="shared" si="74"/>
        <v>0</v>
      </c>
      <c r="W160" s="46"/>
      <c r="X160" s="47">
        <f t="shared" si="75"/>
        <v>0</v>
      </c>
      <c r="Y160" s="46"/>
      <c r="Z160" s="34">
        <f t="shared" si="76"/>
        <v>604.86</v>
      </c>
      <c r="AA160" s="46"/>
      <c r="AB160" s="34">
        <f t="shared" si="77"/>
        <v>0</v>
      </c>
      <c r="AC160" s="46"/>
      <c r="AD160" s="34">
        <f t="shared" si="78"/>
        <v>604.86</v>
      </c>
      <c r="AE160" s="46"/>
      <c r="AF160" s="47">
        <f t="shared" si="79"/>
        <v>1</v>
      </c>
    </row>
    <row r="161" spans="1:32" x14ac:dyDescent="0.25">
      <c r="A161" s="26"/>
      <c r="B161" s="26"/>
      <c r="C161" s="26"/>
      <c r="D161" s="26"/>
      <c r="E161" s="26"/>
      <c r="F161" s="26"/>
      <c r="G161" s="26" t="s">
        <v>1014</v>
      </c>
      <c r="H161" s="26"/>
      <c r="I161" s="26"/>
      <c r="J161" s="34">
        <v>3893.44</v>
      </c>
      <c r="K161" s="46"/>
      <c r="L161" s="34"/>
      <c r="M161" s="46"/>
      <c r="N161" s="34"/>
      <c r="O161" s="46"/>
      <c r="P161" s="47"/>
      <c r="Q161" s="46"/>
      <c r="R161" s="34">
        <v>0</v>
      </c>
      <c r="S161" s="46"/>
      <c r="T161" s="34">
        <v>0</v>
      </c>
      <c r="U161" s="46"/>
      <c r="V161" s="34">
        <f t="shared" si="74"/>
        <v>0</v>
      </c>
      <c r="W161" s="46"/>
      <c r="X161" s="47">
        <f t="shared" si="75"/>
        <v>0</v>
      </c>
      <c r="Y161" s="46"/>
      <c r="Z161" s="34">
        <f t="shared" si="76"/>
        <v>3893.44</v>
      </c>
      <c r="AA161" s="46"/>
      <c r="AB161" s="34">
        <f t="shared" si="77"/>
        <v>0</v>
      </c>
      <c r="AC161" s="46"/>
      <c r="AD161" s="34">
        <f t="shared" si="78"/>
        <v>3893.44</v>
      </c>
      <c r="AE161" s="46"/>
      <c r="AF161" s="47">
        <f t="shared" si="79"/>
        <v>1</v>
      </c>
    </row>
    <row r="162" spans="1:32" x14ac:dyDescent="0.25">
      <c r="A162" s="26"/>
      <c r="B162" s="26"/>
      <c r="C162" s="26"/>
      <c r="D162" s="26"/>
      <c r="E162" s="26"/>
      <c r="F162" s="26"/>
      <c r="G162" s="26" t="s">
        <v>1015</v>
      </c>
      <c r="H162" s="26"/>
      <c r="I162" s="26"/>
      <c r="J162" s="34">
        <v>1854.6</v>
      </c>
      <c r="K162" s="46"/>
      <c r="L162" s="34"/>
      <c r="M162" s="46"/>
      <c r="N162" s="34"/>
      <c r="O162" s="46"/>
      <c r="P162" s="47"/>
      <c r="Q162" s="46"/>
      <c r="R162" s="34">
        <v>0</v>
      </c>
      <c r="S162" s="46"/>
      <c r="T162" s="34">
        <v>0</v>
      </c>
      <c r="U162" s="46"/>
      <c r="V162" s="34">
        <f t="shared" si="74"/>
        <v>0</v>
      </c>
      <c r="W162" s="46"/>
      <c r="X162" s="47">
        <f t="shared" si="75"/>
        <v>0</v>
      </c>
      <c r="Y162" s="46"/>
      <c r="Z162" s="34">
        <f t="shared" si="76"/>
        <v>1854.6</v>
      </c>
      <c r="AA162" s="46"/>
      <c r="AB162" s="34">
        <f t="shared" si="77"/>
        <v>0</v>
      </c>
      <c r="AC162" s="46"/>
      <c r="AD162" s="34">
        <f t="shared" si="78"/>
        <v>1854.6</v>
      </c>
      <c r="AE162" s="46"/>
      <c r="AF162" s="47">
        <f t="shared" si="79"/>
        <v>1</v>
      </c>
    </row>
    <row r="163" spans="1:32" x14ac:dyDescent="0.25">
      <c r="A163" s="26"/>
      <c r="B163" s="26"/>
      <c r="C163" s="26"/>
      <c r="D163" s="26"/>
      <c r="E163" s="26"/>
      <c r="F163" s="26"/>
      <c r="G163" s="26" t="s">
        <v>1016</v>
      </c>
      <c r="H163" s="26"/>
      <c r="I163" s="26"/>
      <c r="J163" s="34">
        <v>488.87</v>
      </c>
      <c r="K163" s="46"/>
      <c r="L163" s="34"/>
      <c r="M163" s="46"/>
      <c r="N163" s="34"/>
      <c r="O163" s="46"/>
      <c r="P163" s="47"/>
      <c r="Q163" s="46"/>
      <c r="R163" s="34">
        <v>0</v>
      </c>
      <c r="S163" s="46"/>
      <c r="T163" s="34">
        <v>0</v>
      </c>
      <c r="U163" s="46"/>
      <c r="V163" s="34">
        <f t="shared" si="74"/>
        <v>0</v>
      </c>
      <c r="W163" s="46"/>
      <c r="X163" s="47">
        <f t="shared" si="75"/>
        <v>0</v>
      </c>
      <c r="Y163" s="46"/>
      <c r="Z163" s="34">
        <f t="shared" si="76"/>
        <v>488.87</v>
      </c>
      <c r="AA163" s="46"/>
      <c r="AB163" s="34">
        <f t="shared" si="77"/>
        <v>0</v>
      </c>
      <c r="AC163" s="46"/>
      <c r="AD163" s="34">
        <f t="shared" si="78"/>
        <v>488.87</v>
      </c>
      <c r="AE163" s="46"/>
      <c r="AF163" s="47">
        <f t="shared" si="79"/>
        <v>1</v>
      </c>
    </row>
    <row r="164" spans="1:32" x14ac:dyDescent="0.25">
      <c r="A164" s="26"/>
      <c r="B164" s="26"/>
      <c r="C164" s="26"/>
      <c r="D164" s="26"/>
      <c r="E164" s="26"/>
      <c r="F164" s="26"/>
      <c r="G164" s="26" t="s">
        <v>1017</v>
      </c>
      <c r="H164" s="26"/>
      <c r="I164" s="26"/>
      <c r="J164" s="34">
        <v>168.75</v>
      </c>
      <c r="K164" s="46"/>
      <c r="L164" s="34"/>
      <c r="M164" s="46"/>
      <c r="N164" s="34"/>
      <c r="O164" s="46"/>
      <c r="P164" s="47"/>
      <c r="Q164" s="46"/>
      <c r="R164" s="34">
        <v>0</v>
      </c>
      <c r="S164" s="46"/>
      <c r="T164" s="34">
        <v>0</v>
      </c>
      <c r="U164" s="46"/>
      <c r="V164" s="34">
        <f t="shared" si="74"/>
        <v>0</v>
      </c>
      <c r="W164" s="46"/>
      <c r="X164" s="47">
        <f t="shared" si="75"/>
        <v>0</v>
      </c>
      <c r="Y164" s="46"/>
      <c r="Z164" s="34">
        <f t="shared" si="76"/>
        <v>168.75</v>
      </c>
      <c r="AA164" s="46"/>
      <c r="AB164" s="34">
        <f t="shared" si="77"/>
        <v>0</v>
      </c>
      <c r="AC164" s="46"/>
      <c r="AD164" s="34">
        <f t="shared" si="78"/>
        <v>168.75</v>
      </c>
      <c r="AE164" s="46"/>
      <c r="AF164" s="47">
        <f t="shared" si="79"/>
        <v>1</v>
      </c>
    </row>
    <row r="165" spans="1:32" x14ac:dyDescent="0.25">
      <c r="A165" s="26"/>
      <c r="B165" s="26"/>
      <c r="C165" s="26"/>
      <c r="D165" s="26"/>
      <c r="E165" s="26"/>
      <c r="F165" s="26"/>
      <c r="G165" s="26" t="s">
        <v>1018</v>
      </c>
      <c r="H165" s="26"/>
      <c r="I165" s="26"/>
      <c r="J165" s="34">
        <v>390.65</v>
      </c>
      <c r="K165" s="46"/>
      <c r="L165" s="34"/>
      <c r="M165" s="46"/>
      <c r="N165" s="34"/>
      <c r="O165" s="46"/>
      <c r="P165" s="47"/>
      <c r="Q165" s="46"/>
      <c r="R165" s="34">
        <v>0</v>
      </c>
      <c r="S165" s="46"/>
      <c r="T165" s="34">
        <v>0</v>
      </c>
      <c r="U165" s="46"/>
      <c r="V165" s="34">
        <f t="shared" si="74"/>
        <v>0</v>
      </c>
      <c r="W165" s="46"/>
      <c r="X165" s="47">
        <f t="shared" si="75"/>
        <v>0</v>
      </c>
      <c r="Y165" s="46"/>
      <c r="Z165" s="34">
        <f t="shared" si="76"/>
        <v>390.65</v>
      </c>
      <c r="AA165" s="46"/>
      <c r="AB165" s="34">
        <f t="shared" si="77"/>
        <v>0</v>
      </c>
      <c r="AC165" s="46"/>
      <c r="AD165" s="34">
        <f t="shared" si="78"/>
        <v>390.65</v>
      </c>
      <c r="AE165" s="46"/>
      <c r="AF165" s="47">
        <f t="shared" si="79"/>
        <v>1</v>
      </c>
    </row>
    <row r="166" spans="1:32" x14ac:dyDescent="0.25">
      <c r="A166" s="26"/>
      <c r="B166" s="26"/>
      <c r="C166" s="26"/>
      <c r="D166" s="26"/>
      <c r="E166" s="26"/>
      <c r="F166" s="26"/>
      <c r="G166" s="26" t="s">
        <v>1019</v>
      </c>
      <c r="H166" s="26"/>
      <c r="I166" s="26"/>
      <c r="J166" s="34">
        <v>7855.21</v>
      </c>
      <c r="K166" s="46"/>
      <c r="L166" s="34"/>
      <c r="M166" s="46"/>
      <c r="N166" s="34"/>
      <c r="O166" s="46"/>
      <c r="P166" s="47"/>
      <c r="Q166" s="46"/>
      <c r="R166" s="34">
        <v>0</v>
      </c>
      <c r="S166" s="46"/>
      <c r="T166" s="34">
        <v>0</v>
      </c>
      <c r="U166" s="46"/>
      <c r="V166" s="34">
        <f t="shared" si="74"/>
        <v>0</v>
      </c>
      <c r="W166" s="46"/>
      <c r="X166" s="47">
        <f t="shared" si="75"/>
        <v>0</v>
      </c>
      <c r="Y166" s="46"/>
      <c r="Z166" s="34">
        <f t="shared" si="76"/>
        <v>7855.21</v>
      </c>
      <c r="AA166" s="46"/>
      <c r="AB166" s="34">
        <f t="shared" si="77"/>
        <v>0</v>
      </c>
      <c r="AC166" s="46"/>
      <c r="AD166" s="34">
        <f t="shared" si="78"/>
        <v>7855.21</v>
      </c>
      <c r="AE166" s="46"/>
      <c r="AF166" s="47">
        <f t="shared" si="79"/>
        <v>1</v>
      </c>
    </row>
    <row r="167" spans="1:32" x14ac:dyDescent="0.25">
      <c r="A167" s="26"/>
      <c r="B167" s="26"/>
      <c r="C167" s="26"/>
      <c r="D167" s="26"/>
      <c r="E167" s="26"/>
      <c r="F167" s="26"/>
      <c r="G167" s="26" t="s">
        <v>933</v>
      </c>
      <c r="H167" s="26"/>
      <c r="I167" s="26"/>
      <c r="J167" s="34">
        <v>5679.98</v>
      </c>
      <c r="K167" s="46"/>
      <c r="L167" s="34"/>
      <c r="M167" s="46"/>
      <c r="N167" s="34"/>
      <c r="O167" s="46"/>
      <c r="P167" s="47"/>
      <c r="Q167" s="46"/>
      <c r="R167" s="34">
        <v>0</v>
      </c>
      <c r="S167" s="46"/>
      <c r="T167" s="34">
        <v>0</v>
      </c>
      <c r="U167" s="46"/>
      <c r="V167" s="34">
        <f t="shared" si="74"/>
        <v>0</v>
      </c>
      <c r="W167" s="46"/>
      <c r="X167" s="47">
        <f t="shared" si="75"/>
        <v>0</v>
      </c>
      <c r="Y167" s="46"/>
      <c r="Z167" s="34">
        <f t="shared" si="76"/>
        <v>5679.98</v>
      </c>
      <c r="AA167" s="46"/>
      <c r="AB167" s="34">
        <f t="shared" si="77"/>
        <v>0</v>
      </c>
      <c r="AC167" s="46"/>
      <c r="AD167" s="34">
        <f t="shared" si="78"/>
        <v>5679.98</v>
      </c>
      <c r="AE167" s="46"/>
      <c r="AF167" s="47">
        <f t="shared" si="79"/>
        <v>1</v>
      </c>
    </row>
    <row r="168" spans="1:32" x14ac:dyDescent="0.25">
      <c r="A168" s="26"/>
      <c r="B168" s="26"/>
      <c r="C168" s="26"/>
      <c r="D168" s="26"/>
      <c r="E168" s="26"/>
      <c r="F168" s="26"/>
      <c r="G168" s="26" t="s">
        <v>1020</v>
      </c>
      <c r="H168" s="26"/>
      <c r="I168" s="26"/>
      <c r="J168" s="34">
        <v>743.35</v>
      </c>
      <c r="K168" s="46"/>
      <c r="L168" s="34"/>
      <c r="M168" s="46"/>
      <c r="N168" s="34"/>
      <c r="O168" s="46"/>
      <c r="P168" s="47"/>
      <c r="Q168" s="46"/>
      <c r="R168" s="34">
        <v>0</v>
      </c>
      <c r="S168" s="46"/>
      <c r="T168" s="34">
        <v>0</v>
      </c>
      <c r="U168" s="46"/>
      <c r="V168" s="34">
        <f t="shared" si="74"/>
        <v>0</v>
      </c>
      <c r="W168" s="46"/>
      <c r="X168" s="47">
        <f t="shared" si="75"/>
        <v>0</v>
      </c>
      <c r="Y168" s="46"/>
      <c r="Z168" s="34">
        <f t="shared" si="76"/>
        <v>743.35</v>
      </c>
      <c r="AA168" s="46"/>
      <c r="AB168" s="34">
        <f t="shared" si="77"/>
        <v>0</v>
      </c>
      <c r="AC168" s="46"/>
      <c r="AD168" s="34">
        <f t="shared" si="78"/>
        <v>743.35</v>
      </c>
      <c r="AE168" s="46"/>
      <c r="AF168" s="47">
        <f t="shared" si="79"/>
        <v>1</v>
      </c>
    </row>
    <row r="169" spans="1:32" x14ac:dyDescent="0.25">
      <c r="A169" s="26"/>
      <c r="B169" s="26"/>
      <c r="C169" s="26"/>
      <c r="D169" s="26"/>
      <c r="E169" s="26"/>
      <c r="F169" s="26"/>
      <c r="G169" s="26" t="s">
        <v>1021</v>
      </c>
      <c r="H169" s="26"/>
      <c r="I169" s="26"/>
      <c r="J169" s="34">
        <v>320.12</v>
      </c>
      <c r="K169" s="46"/>
      <c r="L169" s="34"/>
      <c r="M169" s="46"/>
      <c r="N169" s="34"/>
      <c r="O169" s="46"/>
      <c r="P169" s="47"/>
      <c r="Q169" s="46"/>
      <c r="R169" s="34">
        <v>0</v>
      </c>
      <c r="S169" s="46"/>
      <c r="T169" s="34">
        <v>0</v>
      </c>
      <c r="U169" s="46"/>
      <c r="V169" s="34">
        <f t="shared" si="74"/>
        <v>0</v>
      </c>
      <c r="W169" s="46"/>
      <c r="X169" s="47">
        <f t="shared" si="75"/>
        <v>0</v>
      </c>
      <c r="Y169" s="46"/>
      <c r="Z169" s="34">
        <f t="shared" si="76"/>
        <v>320.12</v>
      </c>
      <c r="AA169" s="46"/>
      <c r="AB169" s="34">
        <f t="shared" si="77"/>
        <v>0</v>
      </c>
      <c r="AC169" s="46"/>
      <c r="AD169" s="34">
        <f t="shared" si="78"/>
        <v>320.12</v>
      </c>
      <c r="AE169" s="46"/>
      <c r="AF169" s="47">
        <f t="shared" si="79"/>
        <v>1</v>
      </c>
    </row>
    <row r="170" spans="1:32" x14ac:dyDescent="0.25">
      <c r="A170" s="26"/>
      <c r="B170" s="26"/>
      <c r="C170" s="26"/>
      <c r="D170" s="26"/>
      <c r="E170" s="26"/>
      <c r="F170" s="26"/>
      <c r="G170" s="26" t="s">
        <v>1022</v>
      </c>
      <c r="H170" s="26"/>
      <c r="I170" s="26"/>
      <c r="J170" s="34">
        <v>3223.25</v>
      </c>
      <c r="K170" s="46"/>
      <c r="L170" s="34"/>
      <c r="M170" s="46"/>
      <c r="N170" s="34"/>
      <c r="O170" s="46"/>
      <c r="P170" s="47"/>
      <c r="Q170" s="46"/>
      <c r="R170" s="34">
        <v>0</v>
      </c>
      <c r="S170" s="46"/>
      <c r="T170" s="34">
        <v>0</v>
      </c>
      <c r="U170" s="46"/>
      <c r="V170" s="34">
        <f t="shared" si="74"/>
        <v>0</v>
      </c>
      <c r="W170" s="46"/>
      <c r="X170" s="47">
        <f t="shared" si="75"/>
        <v>0</v>
      </c>
      <c r="Y170" s="46"/>
      <c r="Z170" s="34">
        <f t="shared" si="76"/>
        <v>3223.25</v>
      </c>
      <c r="AA170" s="46"/>
      <c r="AB170" s="34">
        <f t="shared" si="77"/>
        <v>0</v>
      </c>
      <c r="AC170" s="46"/>
      <c r="AD170" s="34">
        <f t="shared" si="78"/>
        <v>3223.25</v>
      </c>
      <c r="AE170" s="46"/>
      <c r="AF170" s="47">
        <f t="shared" si="79"/>
        <v>1</v>
      </c>
    </row>
    <row r="171" spans="1:32" x14ac:dyDescent="0.25">
      <c r="A171" s="26"/>
      <c r="B171" s="26"/>
      <c r="C171" s="26"/>
      <c r="D171" s="26"/>
      <c r="E171" s="26"/>
      <c r="F171" s="26"/>
      <c r="G171" s="26" t="s">
        <v>1023</v>
      </c>
      <c r="H171" s="26"/>
      <c r="I171" s="26"/>
      <c r="J171" s="34">
        <v>72.48</v>
      </c>
      <c r="K171" s="46"/>
      <c r="L171" s="34"/>
      <c r="M171" s="46"/>
      <c r="N171" s="34"/>
      <c r="O171" s="46"/>
      <c r="P171" s="47"/>
      <c r="Q171" s="46"/>
      <c r="R171" s="34">
        <v>0</v>
      </c>
      <c r="S171" s="46"/>
      <c r="T171" s="34">
        <v>0</v>
      </c>
      <c r="U171" s="46"/>
      <c r="V171" s="34">
        <f t="shared" si="74"/>
        <v>0</v>
      </c>
      <c r="W171" s="46"/>
      <c r="X171" s="47">
        <f t="shared" si="75"/>
        <v>0</v>
      </c>
      <c r="Y171" s="46"/>
      <c r="Z171" s="34">
        <f t="shared" si="76"/>
        <v>72.48</v>
      </c>
      <c r="AA171" s="46"/>
      <c r="AB171" s="34">
        <f t="shared" si="77"/>
        <v>0</v>
      </c>
      <c r="AC171" s="46"/>
      <c r="AD171" s="34">
        <f t="shared" si="78"/>
        <v>72.48</v>
      </c>
      <c r="AE171" s="46"/>
      <c r="AF171" s="47">
        <f t="shared" si="79"/>
        <v>1</v>
      </c>
    </row>
    <row r="172" spans="1:32" x14ac:dyDescent="0.25">
      <c r="A172" s="26"/>
      <c r="B172" s="26"/>
      <c r="C172" s="26"/>
      <c r="D172" s="26"/>
      <c r="E172" s="26"/>
      <c r="F172" s="26"/>
      <c r="G172" s="26" t="s">
        <v>1024</v>
      </c>
      <c r="H172" s="26"/>
      <c r="I172" s="26"/>
      <c r="J172" s="34">
        <v>331.48</v>
      </c>
      <c r="K172" s="46"/>
      <c r="L172" s="34"/>
      <c r="M172" s="46"/>
      <c r="N172" s="34"/>
      <c r="O172" s="46"/>
      <c r="P172" s="47"/>
      <c r="Q172" s="46"/>
      <c r="R172" s="34">
        <v>0</v>
      </c>
      <c r="S172" s="46"/>
      <c r="T172" s="34">
        <v>0</v>
      </c>
      <c r="U172" s="46"/>
      <c r="V172" s="34">
        <f t="shared" si="74"/>
        <v>0</v>
      </c>
      <c r="W172" s="46"/>
      <c r="X172" s="47">
        <f t="shared" si="75"/>
        <v>0</v>
      </c>
      <c r="Y172" s="46"/>
      <c r="Z172" s="34">
        <f t="shared" si="76"/>
        <v>331.48</v>
      </c>
      <c r="AA172" s="46"/>
      <c r="AB172" s="34">
        <f t="shared" si="77"/>
        <v>0</v>
      </c>
      <c r="AC172" s="46"/>
      <c r="AD172" s="34">
        <f t="shared" si="78"/>
        <v>331.48</v>
      </c>
      <c r="AE172" s="46"/>
      <c r="AF172" s="47">
        <f t="shared" si="79"/>
        <v>1</v>
      </c>
    </row>
    <row r="173" spans="1:32" ht="15.75" thickBot="1" x14ac:dyDescent="0.3">
      <c r="A173" s="26"/>
      <c r="B173" s="26"/>
      <c r="C173" s="26"/>
      <c r="D173" s="26"/>
      <c r="E173" s="26"/>
      <c r="F173" s="26"/>
      <c r="G173" s="26" t="s">
        <v>934</v>
      </c>
      <c r="H173" s="26"/>
      <c r="I173" s="26"/>
      <c r="J173" s="35">
        <v>11720.6</v>
      </c>
      <c r="K173" s="46"/>
      <c r="L173" s="35">
        <v>18333.330000000002</v>
      </c>
      <c r="M173" s="46"/>
      <c r="N173" s="35">
        <f>ROUND((J173-L173),5)</f>
        <v>-6612.73</v>
      </c>
      <c r="O173" s="46"/>
      <c r="P173" s="48">
        <f>ROUND(IF(L173=0, IF(J173=0, 0, 1), J173/L173),5)</f>
        <v>0.63931000000000004</v>
      </c>
      <c r="Q173" s="46"/>
      <c r="R173" s="35">
        <v>0</v>
      </c>
      <c r="S173" s="46"/>
      <c r="T173" s="35">
        <v>0</v>
      </c>
      <c r="U173" s="46"/>
      <c r="V173" s="35">
        <f t="shared" si="74"/>
        <v>0</v>
      </c>
      <c r="W173" s="46"/>
      <c r="X173" s="48">
        <f t="shared" si="75"/>
        <v>0</v>
      </c>
      <c r="Y173" s="46"/>
      <c r="Z173" s="35">
        <f t="shared" si="76"/>
        <v>11720.6</v>
      </c>
      <c r="AA173" s="46"/>
      <c r="AB173" s="35">
        <f t="shared" si="77"/>
        <v>18333.330000000002</v>
      </c>
      <c r="AC173" s="46"/>
      <c r="AD173" s="35">
        <f t="shared" si="78"/>
        <v>-6612.73</v>
      </c>
      <c r="AE173" s="46"/>
      <c r="AF173" s="48">
        <f t="shared" si="79"/>
        <v>0.63931000000000004</v>
      </c>
    </row>
    <row r="174" spans="1:32" ht="15.75" thickBot="1" x14ac:dyDescent="0.3">
      <c r="A174" s="26"/>
      <c r="B174" s="26"/>
      <c r="C174" s="26"/>
      <c r="D174" s="26"/>
      <c r="E174" s="26"/>
      <c r="F174" s="26" t="s">
        <v>935</v>
      </c>
      <c r="G174" s="26"/>
      <c r="H174" s="26"/>
      <c r="I174" s="26"/>
      <c r="J174" s="36">
        <f>ROUND(SUM(J152:J173),5)</f>
        <v>46486.47</v>
      </c>
      <c r="K174" s="46"/>
      <c r="L174" s="36">
        <f>ROUND(SUM(L152:L173),5)</f>
        <v>18333.330000000002</v>
      </c>
      <c r="M174" s="46"/>
      <c r="N174" s="36">
        <f>ROUND((J174-L174),5)</f>
        <v>28153.14</v>
      </c>
      <c r="O174" s="46"/>
      <c r="P174" s="50">
        <f>ROUND(IF(L174=0, IF(J174=0, 0, 1), J174/L174),5)</f>
        <v>2.5356299999999998</v>
      </c>
      <c r="Q174" s="46"/>
      <c r="R174" s="36">
        <f>ROUND(SUM(R152:R173),5)</f>
        <v>0</v>
      </c>
      <c r="S174" s="46"/>
      <c r="T174" s="36">
        <f>ROUND(SUM(T152:T173),5)</f>
        <v>0</v>
      </c>
      <c r="U174" s="46"/>
      <c r="V174" s="36">
        <f t="shared" si="74"/>
        <v>0</v>
      </c>
      <c r="W174" s="46"/>
      <c r="X174" s="50">
        <f t="shared" si="75"/>
        <v>0</v>
      </c>
      <c r="Y174" s="46"/>
      <c r="Z174" s="36">
        <f t="shared" si="76"/>
        <v>46486.47</v>
      </c>
      <c r="AA174" s="46"/>
      <c r="AB174" s="36">
        <f t="shared" si="77"/>
        <v>18333.330000000002</v>
      </c>
      <c r="AC174" s="46"/>
      <c r="AD174" s="36">
        <f t="shared" si="78"/>
        <v>28153.14</v>
      </c>
      <c r="AE174" s="46"/>
      <c r="AF174" s="50">
        <f t="shared" si="79"/>
        <v>2.5356299999999998</v>
      </c>
    </row>
    <row r="175" spans="1:32" x14ac:dyDescent="0.25">
      <c r="A175" s="26"/>
      <c r="B175" s="26"/>
      <c r="C175" s="26"/>
      <c r="D175" s="26"/>
      <c r="E175" s="26" t="s">
        <v>936</v>
      </c>
      <c r="F175" s="26"/>
      <c r="G175" s="26"/>
      <c r="H175" s="26"/>
      <c r="I175" s="26"/>
      <c r="J175" s="34">
        <f>ROUND(SUM(J135:J139)+SUM(J149:J151)+J174,5)</f>
        <v>70750.41</v>
      </c>
      <c r="K175" s="46"/>
      <c r="L175" s="34">
        <f>ROUND(SUM(L135:L139)+SUM(L149:L151)+L174,5)</f>
        <v>65048.33</v>
      </c>
      <c r="M175" s="46"/>
      <c r="N175" s="34">
        <f>ROUND((J175-L175),5)</f>
        <v>5702.08</v>
      </c>
      <c r="O175" s="46"/>
      <c r="P175" s="47">
        <f>ROUND(IF(L175=0, IF(J175=0, 0, 1), J175/L175),5)</f>
        <v>1.0876600000000001</v>
      </c>
      <c r="Q175" s="46"/>
      <c r="R175" s="34">
        <f>ROUND(SUM(R135:R139)+SUM(R149:R151)+R174,5)</f>
        <v>0</v>
      </c>
      <c r="S175" s="46"/>
      <c r="T175" s="34">
        <f>ROUND(SUM(T135:T139)+SUM(T149:T151)+T174,5)</f>
        <v>0</v>
      </c>
      <c r="U175" s="46"/>
      <c r="V175" s="34">
        <f t="shared" si="74"/>
        <v>0</v>
      </c>
      <c r="W175" s="46"/>
      <c r="X175" s="47">
        <f t="shared" si="75"/>
        <v>0</v>
      </c>
      <c r="Y175" s="46"/>
      <c r="Z175" s="34">
        <f t="shared" si="76"/>
        <v>70750.41</v>
      </c>
      <c r="AA175" s="46"/>
      <c r="AB175" s="34">
        <f t="shared" si="77"/>
        <v>65048.33</v>
      </c>
      <c r="AC175" s="46"/>
      <c r="AD175" s="34">
        <f t="shared" si="78"/>
        <v>5702.08</v>
      </c>
      <c r="AE175" s="46"/>
      <c r="AF175" s="47">
        <f t="shared" si="79"/>
        <v>1.0876600000000001</v>
      </c>
    </row>
    <row r="176" spans="1:32" x14ac:dyDescent="0.25">
      <c r="A176" s="26"/>
      <c r="B176" s="26"/>
      <c r="C176" s="26"/>
      <c r="D176" s="26"/>
      <c r="E176" s="26" t="s">
        <v>937</v>
      </c>
      <c r="F176" s="26"/>
      <c r="G176" s="26"/>
      <c r="H176" s="26"/>
      <c r="I176" s="26"/>
      <c r="J176" s="34"/>
      <c r="K176" s="46"/>
      <c r="L176" s="34"/>
      <c r="M176" s="46"/>
      <c r="N176" s="34"/>
      <c r="O176" s="46"/>
      <c r="P176" s="47"/>
      <c r="Q176" s="46"/>
      <c r="R176" s="34"/>
      <c r="S176" s="46"/>
      <c r="T176" s="34"/>
      <c r="U176" s="46"/>
      <c r="V176" s="34"/>
      <c r="W176" s="46"/>
      <c r="X176" s="47"/>
      <c r="Y176" s="46"/>
      <c r="Z176" s="34"/>
      <c r="AA176" s="46"/>
      <c r="AB176" s="34"/>
      <c r="AC176" s="46"/>
      <c r="AD176" s="34"/>
      <c r="AE176" s="46"/>
      <c r="AF176" s="47"/>
    </row>
    <row r="177" spans="1:32" x14ac:dyDescent="0.25">
      <c r="A177" s="26"/>
      <c r="B177" s="26"/>
      <c r="C177" s="26"/>
      <c r="D177" s="26"/>
      <c r="E177" s="26"/>
      <c r="F177" s="26" t="s">
        <v>938</v>
      </c>
      <c r="G177" s="26"/>
      <c r="H177" s="26"/>
      <c r="I177" s="26"/>
      <c r="J177" s="34">
        <v>249.36</v>
      </c>
      <c r="K177" s="46"/>
      <c r="L177" s="34">
        <v>500</v>
      </c>
      <c r="M177" s="46"/>
      <c r="N177" s="34">
        <f>ROUND((J177-L177),5)</f>
        <v>-250.64</v>
      </c>
      <c r="O177" s="46"/>
      <c r="P177" s="47">
        <f>ROUND(IF(L177=0, IF(J177=0, 0, 1), J177/L177),5)</f>
        <v>0.49872</v>
      </c>
      <c r="Q177" s="46"/>
      <c r="R177" s="34">
        <v>0</v>
      </c>
      <c r="S177" s="46"/>
      <c r="T177" s="34">
        <v>0</v>
      </c>
      <c r="U177" s="46"/>
      <c r="V177" s="34">
        <f>ROUND((R177-T177),5)</f>
        <v>0</v>
      </c>
      <c r="W177" s="46"/>
      <c r="X177" s="47">
        <f>ROUND(IF(T177=0, IF(R177=0, 0, 1), R177/T177),5)</f>
        <v>0</v>
      </c>
      <c r="Y177" s="46"/>
      <c r="Z177" s="34">
        <f>ROUND(J177+R177,5)</f>
        <v>249.36</v>
      </c>
      <c r="AA177" s="46"/>
      <c r="AB177" s="34">
        <f>ROUND(L177+T177,5)</f>
        <v>500</v>
      </c>
      <c r="AC177" s="46"/>
      <c r="AD177" s="34">
        <f>ROUND((Z177-AB177),5)</f>
        <v>-250.64</v>
      </c>
      <c r="AE177" s="46"/>
      <c r="AF177" s="47">
        <f>ROUND(IF(AB177=0, IF(Z177=0, 0, 1), Z177/AB177),5)</f>
        <v>0.49872</v>
      </c>
    </row>
    <row r="178" spans="1:32" ht="15.75" thickBot="1" x14ac:dyDescent="0.3">
      <c r="A178" s="26"/>
      <c r="B178" s="26"/>
      <c r="C178" s="26"/>
      <c r="D178" s="26"/>
      <c r="E178" s="26"/>
      <c r="F178" s="26" t="s">
        <v>1025</v>
      </c>
      <c r="G178" s="26"/>
      <c r="H178" s="26"/>
      <c r="I178" s="26"/>
      <c r="J178" s="38">
        <v>649.95000000000005</v>
      </c>
      <c r="K178" s="46"/>
      <c r="L178" s="38"/>
      <c r="M178" s="46"/>
      <c r="N178" s="38"/>
      <c r="O178" s="46"/>
      <c r="P178" s="51"/>
      <c r="Q178" s="46"/>
      <c r="R178" s="38">
        <v>0</v>
      </c>
      <c r="S178" s="46"/>
      <c r="T178" s="38">
        <v>0</v>
      </c>
      <c r="U178" s="46"/>
      <c r="V178" s="38">
        <f>ROUND((R178-T178),5)</f>
        <v>0</v>
      </c>
      <c r="W178" s="46"/>
      <c r="X178" s="51">
        <f>ROUND(IF(T178=0, IF(R178=0, 0, 1), R178/T178),5)</f>
        <v>0</v>
      </c>
      <c r="Y178" s="46"/>
      <c r="Z178" s="38">
        <f>ROUND(J178+R178,5)</f>
        <v>649.95000000000005</v>
      </c>
      <c r="AA178" s="46"/>
      <c r="AB178" s="38">
        <f>ROUND(L178+T178,5)</f>
        <v>0</v>
      </c>
      <c r="AC178" s="46"/>
      <c r="AD178" s="38">
        <f>ROUND((Z178-AB178),5)</f>
        <v>649.95000000000005</v>
      </c>
      <c r="AE178" s="46"/>
      <c r="AF178" s="51">
        <f>ROUND(IF(AB178=0, IF(Z178=0, 0, 1), Z178/AB178),5)</f>
        <v>1</v>
      </c>
    </row>
    <row r="179" spans="1:32" x14ac:dyDescent="0.25">
      <c r="A179" s="26"/>
      <c r="B179" s="26"/>
      <c r="C179" s="26"/>
      <c r="D179" s="26"/>
      <c r="E179" s="26" t="s">
        <v>939</v>
      </c>
      <c r="F179" s="26"/>
      <c r="G179" s="26"/>
      <c r="H179" s="26"/>
      <c r="I179" s="26"/>
      <c r="J179" s="34">
        <f>ROUND(SUM(J176:J178),5)</f>
        <v>899.31</v>
      </c>
      <c r="K179" s="46"/>
      <c r="L179" s="34">
        <f>ROUND(SUM(L176:L178),5)</f>
        <v>500</v>
      </c>
      <c r="M179" s="46"/>
      <c r="N179" s="34">
        <f>ROUND((J179-L179),5)</f>
        <v>399.31</v>
      </c>
      <c r="O179" s="46"/>
      <c r="P179" s="47">
        <f>ROUND(IF(L179=0, IF(J179=0, 0, 1), J179/L179),5)</f>
        <v>1.7986200000000001</v>
      </c>
      <c r="Q179" s="46"/>
      <c r="R179" s="34">
        <f>ROUND(SUM(R176:R178),5)</f>
        <v>0</v>
      </c>
      <c r="S179" s="46"/>
      <c r="T179" s="34">
        <f>ROUND(SUM(T176:T178),5)</f>
        <v>0</v>
      </c>
      <c r="U179" s="46"/>
      <c r="V179" s="34">
        <f>ROUND((R179-T179),5)</f>
        <v>0</v>
      </c>
      <c r="W179" s="46"/>
      <c r="X179" s="47">
        <f>ROUND(IF(T179=0, IF(R179=0, 0, 1), R179/T179),5)</f>
        <v>0</v>
      </c>
      <c r="Y179" s="46"/>
      <c r="Z179" s="34">
        <f>ROUND(J179+R179,5)</f>
        <v>899.31</v>
      </c>
      <c r="AA179" s="46"/>
      <c r="AB179" s="34">
        <f>ROUND(L179+T179,5)</f>
        <v>500</v>
      </c>
      <c r="AC179" s="46"/>
      <c r="AD179" s="34">
        <f>ROUND((Z179-AB179),5)</f>
        <v>399.31</v>
      </c>
      <c r="AE179" s="46"/>
      <c r="AF179" s="47">
        <f>ROUND(IF(AB179=0, IF(Z179=0, 0, 1), Z179/AB179),5)</f>
        <v>1.7986200000000001</v>
      </c>
    </row>
    <row r="180" spans="1:32" x14ac:dyDescent="0.25">
      <c r="A180" s="26"/>
      <c r="B180" s="26"/>
      <c r="C180" s="26"/>
      <c r="D180" s="26"/>
      <c r="E180" s="26" t="s">
        <v>940</v>
      </c>
      <c r="F180" s="26"/>
      <c r="G180" s="26"/>
      <c r="H180" s="26"/>
      <c r="I180" s="26"/>
      <c r="J180" s="34"/>
      <c r="K180" s="46"/>
      <c r="L180" s="34"/>
      <c r="M180" s="46"/>
      <c r="N180" s="34"/>
      <c r="O180" s="46"/>
      <c r="P180" s="47"/>
      <c r="Q180" s="46"/>
      <c r="R180" s="34"/>
      <c r="S180" s="46"/>
      <c r="T180" s="34"/>
      <c r="U180" s="46"/>
      <c r="V180" s="34"/>
      <c r="W180" s="46"/>
      <c r="X180" s="47"/>
      <c r="Y180" s="46"/>
      <c r="Z180" s="34"/>
      <c r="AA180" s="46"/>
      <c r="AB180" s="34"/>
      <c r="AC180" s="46"/>
      <c r="AD180" s="34"/>
      <c r="AE180" s="46"/>
      <c r="AF180" s="47"/>
    </row>
    <row r="181" spans="1:32" x14ac:dyDescent="0.25">
      <c r="A181" s="26"/>
      <c r="B181" s="26"/>
      <c r="C181" s="26"/>
      <c r="D181" s="26"/>
      <c r="E181" s="26"/>
      <c r="F181" s="26" t="s">
        <v>941</v>
      </c>
      <c r="G181" s="26"/>
      <c r="H181" s="26"/>
      <c r="I181" s="26"/>
      <c r="J181" s="34">
        <v>650</v>
      </c>
      <c r="K181" s="46"/>
      <c r="L181" s="34">
        <v>0</v>
      </c>
      <c r="M181" s="46"/>
      <c r="N181" s="34">
        <f>ROUND((J181-L181),5)</f>
        <v>650</v>
      </c>
      <c r="O181" s="46"/>
      <c r="P181" s="47">
        <f>ROUND(IF(L181=0, IF(J181=0, 0, 1), J181/L181),5)</f>
        <v>1</v>
      </c>
      <c r="Q181" s="46"/>
      <c r="R181" s="34">
        <v>0</v>
      </c>
      <c r="S181" s="46"/>
      <c r="T181" s="34">
        <v>0</v>
      </c>
      <c r="U181" s="46"/>
      <c r="V181" s="34">
        <f>ROUND((R181-T181),5)</f>
        <v>0</v>
      </c>
      <c r="W181" s="46"/>
      <c r="X181" s="47">
        <f>ROUND(IF(T181=0, IF(R181=0, 0, 1), R181/T181),5)</f>
        <v>0</v>
      </c>
      <c r="Y181" s="46"/>
      <c r="Z181" s="34">
        <f>ROUND(J181+R181,5)</f>
        <v>650</v>
      </c>
      <c r="AA181" s="46"/>
      <c r="AB181" s="34">
        <f>ROUND(L181+T181,5)</f>
        <v>0</v>
      </c>
      <c r="AC181" s="46"/>
      <c r="AD181" s="34">
        <f>ROUND((Z181-AB181),5)</f>
        <v>650</v>
      </c>
      <c r="AE181" s="46"/>
      <c r="AF181" s="47">
        <f>ROUND(IF(AB181=0, IF(Z181=0, 0, 1), Z181/AB181),5)</f>
        <v>1</v>
      </c>
    </row>
    <row r="182" spans="1:32" x14ac:dyDescent="0.25">
      <c r="A182" s="26"/>
      <c r="B182" s="26"/>
      <c r="C182" s="26"/>
      <c r="D182" s="26"/>
      <c r="E182" s="26"/>
      <c r="F182" s="26" t="s">
        <v>942</v>
      </c>
      <c r="G182" s="26"/>
      <c r="H182" s="26"/>
      <c r="I182" s="26"/>
      <c r="J182" s="34">
        <v>0</v>
      </c>
      <c r="K182" s="46"/>
      <c r="L182" s="34">
        <v>910</v>
      </c>
      <c r="M182" s="46"/>
      <c r="N182" s="34">
        <f>ROUND((J182-L182),5)</f>
        <v>-910</v>
      </c>
      <c r="O182" s="46"/>
      <c r="P182" s="47">
        <f>ROUND(IF(L182=0, IF(J182=0, 0, 1), J182/L182),5)</f>
        <v>0</v>
      </c>
      <c r="Q182" s="46"/>
      <c r="R182" s="34">
        <v>0</v>
      </c>
      <c r="S182" s="46"/>
      <c r="T182" s="34">
        <v>0</v>
      </c>
      <c r="U182" s="46"/>
      <c r="V182" s="34">
        <f>ROUND((R182-T182),5)</f>
        <v>0</v>
      </c>
      <c r="W182" s="46"/>
      <c r="X182" s="47">
        <f>ROUND(IF(T182=0, IF(R182=0, 0, 1), R182/T182),5)</f>
        <v>0</v>
      </c>
      <c r="Y182" s="46"/>
      <c r="Z182" s="34">
        <f>ROUND(J182+R182,5)</f>
        <v>0</v>
      </c>
      <c r="AA182" s="46"/>
      <c r="AB182" s="34">
        <f>ROUND(L182+T182,5)</f>
        <v>910</v>
      </c>
      <c r="AC182" s="46"/>
      <c r="AD182" s="34">
        <f>ROUND((Z182-AB182),5)</f>
        <v>-910</v>
      </c>
      <c r="AE182" s="46"/>
      <c r="AF182" s="47">
        <f>ROUND(IF(AB182=0, IF(Z182=0, 0, 1), Z182/AB182),5)</f>
        <v>0</v>
      </c>
    </row>
    <row r="183" spans="1:32" x14ac:dyDescent="0.25">
      <c r="A183" s="26"/>
      <c r="B183" s="26"/>
      <c r="C183" s="26"/>
      <c r="D183" s="26"/>
      <c r="E183" s="26"/>
      <c r="F183" s="26" t="s">
        <v>943</v>
      </c>
      <c r="G183" s="26"/>
      <c r="H183" s="26"/>
      <c r="I183" s="26"/>
      <c r="J183" s="34"/>
      <c r="K183" s="46"/>
      <c r="L183" s="34"/>
      <c r="M183" s="46"/>
      <c r="N183" s="34"/>
      <c r="O183" s="46"/>
      <c r="P183" s="47"/>
      <c r="Q183" s="46"/>
      <c r="R183" s="34"/>
      <c r="S183" s="46"/>
      <c r="T183" s="34"/>
      <c r="U183" s="46"/>
      <c r="V183" s="34"/>
      <c r="W183" s="46"/>
      <c r="X183" s="47"/>
      <c r="Y183" s="46"/>
      <c r="Z183" s="34"/>
      <c r="AA183" s="46"/>
      <c r="AB183" s="34"/>
      <c r="AC183" s="46"/>
      <c r="AD183" s="34"/>
      <c r="AE183" s="46"/>
      <c r="AF183" s="47"/>
    </row>
    <row r="184" spans="1:32" x14ac:dyDescent="0.25">
      <c r="A184" s="26"/>
      <c r="B184" s="26"/>
      <c r="C184" s="26"/>
      <c r="D184" s="26"/>
      <c r="E184" s="26"/>
      <c r="F184" s="26"/>
      <c r="G184" s="26" t="s">
        <v>944</v>
      </c>
      <c r="H184" s="26"/>
      <c r="I184" s="26"/>
      <c r="J184" s="34">
        <v>-185</v>
      </c>
      <c r="K184" s="46"/>
      <c r="L184" s="34">
        <v>5500</v>
      </c>
      <c r="M184" s="46"/>
      <c r="N184" s="34">
        <f>ROUND((J184-L184),5)</f>
        <v>-5685</v>
      </c>
      <c r="O184" s="46"/>
      <c r="P184" s="47">
        <f>ROUND(IF(L184=0, IF(J184=0, 0, 1), J184/L184),5)</f>
        <v>-3.3640000000000003E-2</v>
      </c>
      <c r="Q184" s="46"/>
      <c r="R184" s="34">
        <v>0</v>
      </c>
      <c r="S184" s="46"/>
      <c r="T184" s="34">
        <v>0</v>
      </c>
      <c r="U184" s="46"/>
      <c r="V184" s="34">
        <f t="shared" ref="V184:V189" si="80">ROUND((R184-T184),5)</f>
        <v>0</v>
      </c>
      <c r="W184" s="46"/>
      <c r="X184" s="47">
        <f t="shared" ref="X184:X189" si="81">ROUND(IF(T184=0, IF(R184=0, 0, 1), R184/T184),5)</f>
        <v>0</v>
      </c>
      <c r="Y184" s="46"/>
      <c r="Z184" s="34">
        <f t="shared" ref="Z184:Z189" si="82">ROUND(J184+R184,5)</f>
        <v>-185</v>
      </c>
      <c r="AA184" s="46"/>
      <c r="AB184" s="34">
        <f t="shared" ref="AB184:AB189" si="83">ROUND(L184+T184,5)</f>
        <v>5500</v>
      </c>
      <c r="AC184" s="46"/>
      <c r="AD184" s="34">
        <f t="shared" ref="AD184:AD189" si="84">ROUND((Z184-AB184),5)</f>
        <v>-5685</v>
      </c>
      <c r="AE184" s="46"/>
      <c r="AF184" s="47">
        <f t="shared" ref="AF184:AF189" si="85">ROUND(IF(AB184=0, IF(Z184=0, 0, 1), Z184/AB184),5)</f>
        <v>-3.3640000000000003E-2</v>
      </c>
    </row>
    <row r="185" spans="1:32" ht="15.75" thickBot="1" x14ac:dyDescent="0.3">
      <c r="A185" s="26"/>
      <c r="B185" s="26"/>
      <c r="C185" s="26"/>
      <c r="D185" s="26"/>
      <c r="E185" s="26"/>
      <c r="F185" s="26"/>
      <c r="G185" s="26" t="s">
        <v>945</v>
      </c>
      <c r="H185" s="26"/>
      <c r="I185" s="26"/>
      <c r="J185" s="38">
        <v>1845.64</v>
      </c>
      <c r="K185" s="46"/>
      <c r="L185" s="38">
        <v>3670</v>
      </c>
      <c r="M185" s="46"/>
      <c r="N185" s="38">
        <f>ROUND((J185-L185),5)</f>
        <v>-1824.36</v>
      </c>
      <c r="O185" s="46"/>
      <c r="P185" s="51">
        <f>ROUND(IF(L185=0, IF(J185=0, 0, 1), J185/L185),5)</f>
        <v>0.50290000000000001</v>
      </c>
      <c r="Q185" s="46"/>
      <c r="R185" s="38">
        <v>0</v>
      </c>
      <c r="S185" s="46"/>
      <c r="T185" s="38">
        <v>0</v>
      </c>
      <c r="U185" s="46"/>
      <c r="V185" s="38">
        <f t="shared" si="80"/>
        <v>0</v>
      </c>
      <c r="W185" s="46"/>
      <c r="X185" s="51">
        <f t="shared" si="81"/>
        <v>0</v>
      </c>
      <c r="Y185" s="46"/>
      <c r="Z185" s="38">
        <f t="shared" si="82"/>
        <v>1845.64</v>
      </c>
      <c r="AA185" s="46"/>
      <c r="AB185" s="38">
        <f t="shared" si="83"/>
        <v>3670</v>
      </c>
      <c r="AC185" s="46"/>
      <c r="AD185" s="38">
        <f t="shared" si="84"/>
        <v>-1824.36</v>
      </c>
      <c r="AE185" s="46"/>
      <c r="AF185" s="51">
        <f t="shared" si="85"/>
        <v>0.50290000000000001</v>
      </c>
    </row>
    <row r="186" spans="1:32" x14ac:dyDescent="0.25">
      <c r="A186" s="26"/>
      <c r="B186" s="26"/>
      <c r="C186" s="26"/>
      <c r="D186" s="26"/>
      <c r="E186" s="26"/>
      <c r="F186" s="26" t="s">
        <v>946</v>
      </c>
      <c r="G186" s="26"/>
      <c r="H186" s="26"/>
      <c r="I186" s="26"/>
      <c r="J186" s="34">
        <f>ROUND(SUM(J183:J185),5)</f>
        <v>1660.64</v>
      </c>
      <c r="K186" s="46"/>
      <c r="L186" s="34">
        <f>ROUND(SUM(L183:L185),5)</f>
        <v>9170</v>
      </c>
      <c r="M186" s="46"/>
      <c r="N186" s="34">
        <f>ROUND((J186-L186),5)</f>
        <v>-7509.36</v>
      </c>
      <c r="O186" s="46"/>
      <c r="P186" s="47">
        <f>ROUND(IF(L186=0, IF(J186=0, 0, 1), J186/L186),5)</f>
        <v>0.18109</v>
      </c>
      <c r="Q186" s="46"/>
      <c r="R186" s="34">
        <f>ROUND(SUM(R183:R185),5)</f>
        <v>0</v>
      </c>
      <c r="S186" s="46"/>
      <c r="T186" s="34">
        <f>ROUND(SUM(T183:T185),5)</f>
        <v>0</v>
      </c>
      <c r="U186" s="46"/>
      <c r="V186" s="34">
        <f t="shared" si="80"/>
        <v>0</v>
      </c>
      <c r="W186" s="46"/>
      <c r="X186" s="47">
        <f t="shared" si="81"/>
        <v>0</v>
      </c>
      <c r="Y186" s="46"/>
      <c r="Z186" s="34">
        <f t="shared" si="82"/>
        <v>1660.64</v>
      </c>
      <c r="AA186" s="46"/>
      <c r="AB186" s="34">
        <f t="shared" si="83"/>
        <v>9170</v>
      </c>
      <c r="AC186" s="46"/>
      <c r="AD186" s="34">
        <f t="shared" si="84"/>
        <v>-7509.36</v>
      </c>
      <c r="AE186" s="46"/>
      <c r="AF186" s="47">
        <f t="shared" si="85"/>
        <v>0.18109</v>
      </c>
    </row>
    <row r="187" spans="1:32" x14ac:dyDescent="0.25">
      <c r="A187" s="26"/>
      <c r="B187" s="26"/>
      <c r="C187" s="26"/>
      <c r="D187" s="26"/>
      <c r="E187" s="26"/>
      <c r="F187" s="26" t="s">
        <v>947</v>
      </c>
      <c r="G187" s="26"/>
      <c r="H187" s="26"/>
      <c r="I187" s="26"/>
      <c r="J187" s="34">
        <v>1165.3</v>
      </c>
      <c r="K187" s="46"/>
      <c r="L187" s="34">
        <v>500</v>
      </c>
      <c r="M187" s="46"/>
      <c r="N187" s="34">
        <f>ROUND((J187-L187),5)</f>
        <v>665.3</v>
      </c>
      <c r="O187" s="46"/>
      <c r="P187" s="47">
        <f>ROUND(IF(L187=0, IF(J187=0, 0, 1), J187/L187),5)</f>
        <v>2.3306</v>
      </c>
      <c r="Q187" s="46"/>
      <c r="R187" s="34">
        <v>0</v>
      </c>
      <c r="S187" s="46"/>
      <c r="T187" s="34">
        <v>0</v>
      </c>
      <c r="U187" s="46"/>
      <c r="V187" s="34">
        <f t="shared" si="80"/>
        <v>0</v>
      </c>
      <c r="W187" s="46"/>
      <c r="X187" s="47">
        <f t="shared" si="81"/>
        <v>0</v>
      </c>
      <c r="Y187" s="46"/>
      <c r="Z187" s="34">
        <f t="shared" si="82"/>
        <v>1165.3</v>
      </c>
      <c r="AA187" s="46"/>
      <c r="AB187" s="34">
        <f t="shared" si="83"/>
        <v>500</v>
      </c>
      <c r="AC187" s="46"/>
      <c r="AD187" s="34">
        <f t="shared" si="84"/>
        <v>665.3</v>
      </c>
      <c r="AE187" s="46"/>
      <c r="AF187" s="47">
        <f t="shared" si="85"/>
        <v>2.3306</v>
      </c>
    </row>
    <row r="188" spans="1:32" x14ac:dyDescent="0.25">
      <c r="A188" s="26"/>
      <c r="B188" s="26"/>
      <c r="C188" s="26"/>
      <c r="D188" s="26"/>
      <c r="E188" s="26"/>
      <c r="F188" s="26" t="s">
        <v>948</v>
      </c>
      <c r="G188" s="26"/>
      <c r="H188" s="26"/>
      <c r="I188" s="26"/>
      <c r="J188" s="34">
        <v>33072</v>
      </c>
      <c r="K188" s="46"/>
      <c r="L188" s="34">
        <v>33072</v>
      </c>
      <c r="M188" s="46"/>
      <c r="N188" s="34">
        <f>ROUND((J188-L188),5)</f>
        <v>0</v>
      </c>
      <c r="O188" s="46"/>
      <c r="P188" s="47">
        <f>ROUND(IF(L188=0, IF(J188=0, 0, 1), J188/L188),5)</f>
        <v>1</v>
      </c>
      <c r="Q188" s="46"/>
      <c r="R188" s="34">
        <v>0</v>
      </c>
      <c r="S188" s="46"/>
      <c r="T188" s="34">
        <v>0</v>
      </c>
      <c r="U188" s="46"/>
      <c r="V188" s="34">
        <f t="shared" si="80"/>
        <v>0</v>
      </c>
      <c r="W188" s="46"/>
      <c r="X188" s="47">
        <f t="shared" si="81"/>
        <v>0</v>
      </c>
      <c r="Y188" s="46"/>
      <c r="Z188" s="34">
        <f t="shared" si="82"/>
        <v>33072</v>
      </c>
      <c r="AA188" s="46"/>
      <c r="AB188" s="34">
        <f t="shared" si="83"/>
        <v>33072</v>
      </c>
      <c r="AC188" s="46"/>
      <c r="AD188" s="34">
        <f t="shared" si="84"/>
        <v>0</v>
      </c>
      <c r="AE188" s="46"/>
      <c r="AF188" s="47">
        <f t="shared" si="85"/>
        <v>1</v>
      </c>
    </row>
    <row r="189" spans="1:32" x14ac:dyDescent="0.25">
      <c r="A189" s="26"/>
      <c r="B189" s="26"/>
      <c r="C189" s="26"/>
      <c r="D189" s="26"/>
      <c r="E189" s="26"/>
      <c r="F189" s="26" t="s">
        <v>949</v>
      </c>
      <c r="G189" s="26"/>
      <c r="H189" s="26"/>
      <c r="I189" s="26"/>
      <c r="J189" s="34">
        <v>1928</v>
      </c>
      <c r="K189" s="46"/>
      <c r="L189" s="34"/>
      <c r="M189" s="46"/>
      <c r="N189" s="34"/>
      <c r="O189" s="46"/>
      <c r="P189" s="47"/>
      <c r="Q189" s="46"/>
      <c r="R189" s="34">
        <v>0</v>
      </c>
      <c r="S189" s="46"/>
      <c r="T189" s="34">
        <v>0</v>
      </c>
      <c r="U189" s="46"/>
      <c r="V189" s="34">
        <f t="shared" si="80"/>
        <v>0</v>
      </c>
      <c r="W189" s="46"/>
      <c r="X189" s="47">
        <f t="shared" si="81"/>
        <v>0</v>
      </c>
      <c r="Y189" s="46"/>
      <c r="Z189" s="34">
        <f t="shared" si="82"/>
        <v>1928</v>
      </c>
      <c r="AA189" s="46"/>
      <c r="AB189" s="34">
        <f t="shared" si="83"/>
        <v>0</v>
      </c>
      <c r="AC189" s="46"/>
      <c r="AD189" s="34">
        <f t="shared" si="84"/>
        <v>1928</v>
      </c>
      <c r="AE189" s="46"/>
      <c r="AF189" s="47">
        <f t="shared" si="85"/>
        <v>1</v>
      </c>
    </row>
    <row r="190" spans="1:32" x14ac:dyDescent="0.25">
      <c r="A190" s="26"/>
      <c r="B190" s="26"/>
      <c r="C190" s="26"/>
      <c r="D190" s="26"/>
      <c r="E190" s="26"/>
      <c r="F190" s="26" t="s">
        <v>950</v>
      </c>
      <c r="G190" s="26"/>
      <c r="H190" s="26"/>
      <c r="I190" s="26"/>
      <c r="J190" s="34"/>
      <c r="K190" s="46"/>
      <c r="L190" s="34"/>
      <c r="M190" s="46"/>
      <c r="N190" s="34"/>
      <c r="O190" s="46"/>
      <c r="P190" s="47"/>
      <c r="Q190" s="46"/>
      <c r="R190" s="34"/>
      <c r="S190" s="46"/>
      <c r="T190" s="34"/>
      <c r="U190" s="46"/>
      <c r="V190" s="34"/>
      <c r="W190" s="46"/>
      <c r="X190" s="47"/>
      <c r="Y190" s="46"/>
      <c r="Z190" s="34"/>
      <c r="AA190" s="46"/>
      <c r="AB190" s="34"/>
      <c r="AC190" s="46"/>
      <c r="AD190" s="34"/>
      <c r="AE190" s="46"/>
      <c r="AF190" s="47"/>
    </row>
    <row r="191" spans="1:32" ht="15.75" thickBot="1" x14ac:dyDescent="0.3">
      <c r="A191" s="26"/>
      <c r="B191" s="26"/>
      <c r="C191" s="26"/>
      <c r="D191" s="26"/>
      <c r="E191" s="26"/>
      <c r="F191" s="26"/>
      <c r="G191" s="26" t="s">
        <v>951</v>
      </c>
      <c r="H191" s="26"/>
      <c r="I191" s="26"/>
      <c r="J191" s="35">
        <v>1925.27</v>
      </c>
      <c r="K191" s="46"/>
      <c r="L191" s="35">
        <v>1835</v>
      </c>
      <c r="M191" s="46"/>
      <c r="N191" s="35">
        <f>ROUND((J191-L191),5)</f>
        <v>90.27</v>
      </c>
      <c r="O191" s="46"/>
      <c r="P191" s="48">
        <f>ROUND(IF(L191=0, IF(J191=0, 0, 1), J191/L191),5)</f>
        <v>1.0491900000000001</v>
      </c>
      <c r="Q191" s="46"/>
      <c r="R191" s="35">
        <v>0</v>
      </c>
      <c r="S191" s="46"/>
      <c r="T191" s="35">
        <v>0</v>
      </c>
      <c r="U191" s="46"/>
      <c r="V191" s="35">
        <f>ROUND((R191-T191),5)</f>
        <v>0</v>
      </c>
      <c r="W191" s="46"/>
      <c r="X191" s="48">
        <f>ROUND(IF(T191=0, IF(R191=0, 0, 1), R191/T191),5)</f>
        <v>0</v>
      </c>
      <c r="Y191" s="46"/>
      <c r="Z191" s="35">
        <f>ROUND(J191+R191,5)</f>
        <v>1925.27</v>
      </c>
      <c r="AA191" s="46"/>
      <c r="AB191" s="35">
        <f>ROUND(L191+T191,5)</f>
        <v>1835</v>
      </c>
      <c r="AC191" s="46"/>
      <c r="AD191" s="35">
        <f>ROUND((Z191-AB191),5)</f>
        <v>90.27</v>
      </c>
      <c r="AE191" s="46"/>
      <c r="AF191" s="48">
        <f>ROUND(IF(AB191=0, IF(Z191=0, 0, 1), Z191/AB191),5)</f>
        <v>1.0491900000000001</v>
      </c>
    </row>
    <row r="192" spans="1:32" ht="15.75" thickBot="1" x14ac:dyDescent="0.3">
      <c r="A192" s="26"/>
      <c r="B192" s="26"/>
      <c r="C192" s="26"/>
      <c r="D192" s="26"/>
      <c r="E192" s="26"/>
      <c r="F192" s="26" t="s">
        <v>952</v>
      </c>
      <c r="G192" s="26"/>
      <c r="H192" s="26"/>
      <c r="I192" s="26"/>
      <c r="J192" s="36">
        <f>ROUND(SUM(J190:J191),5)</f>
        <v>1925.27</v>
      </c>
      <c r="K192" s="46"/>
      <c r="L192" s="36">
        <f>ROUND(SUM(L190:L191),5)</f>
        <v>1835</v>
      </c>
      <c r="M192" s="46"/>
      <c r="N192" s="36">
        <f>ROUND((J192-L192),5)</f>
        <v>90.27</v>
      </c>
      <c r="O192" s="46"/>
      <c r="P192" s="50">
        <f>ROUND(IF(L192=0, IF(J192=0, 0, 1), J192/L192),5)</f>
        <v>1.0491900000000001</v>
      </c>
      <c r="Q192" s="46"/>
      <c r="R192" s="36">
        <f>ROUND(SUM(R190:R191),5)</f>
        <v>0</v>
      </c>
      <c r="S192" s="46"/>
      <c r="T192" s="36">
        <f>ROUND(SUM(T190:T191),5)</f>
        <v>0</v>
      </c>
      <c r="U192" s="46"/>
      <c r="V192" s="36">
        <f>ROUND((R192-T192),5)</f>
        <v>0</v>
      </c>
      <c r="W192" s="46"/>
      <c r="X192" s="50">
        <f>ROUND(IF(T192=0, IF(R192=0, 0, 1), R192/T192),5)</f>
        <v>0</v>
      </c>
      <c r="Y192" s="46"/>
      <c r="Z192" s="36">
        <f>ROUND(J192+R192,5)</f>
        <v>1925.27</v>
      </c>
      <c r="AA192" s="46"/>
      <c r="AB192" s="36">
        <f>ROUND(L192+T192,5)</f>
        <v>1835</v>
      </c>
      <c r="AC192" s="46"/>
      <c r="AD192" s="36">
        <f>ROUND((Z192-AB192),5)</f>
        <v>90.27</v>
      </c>
      <c r="AE192" s="46"/>
      <c r="AF192" s="50">
        <f>ROUND(IF(AB192=0, IF(Z192=0, 0, 1), Z192/AB192),5)</f>
        <v>1.0491900000000001</v>
      </c>
    </row>
    <row r="193" spans="1:32" x14ac:dyDescent="0.25">
      <c r="A193" s="26"/>
      <c r="B193" s="26"/>
      <c r="C193" s="26"/>
      <c r="D193" s="26"/>
      <c r="E193" s="26" t="s">
        <v>953</v>
      </c>
      <c r="F193" s="26"/>
      <c r="G193" s="26"/>
      <c r="H193" s="26"/>
      <c r="I193" s="26"/>
      <c r="J193" s="34">
        <f>ROUND(SUM(J180:J182)+SUM(J186:J189)+J192,5)</f>
        <v>40401.21</v>
      </c>
      <c r="K193" s="46"/>
      <c r="L193" s="34">
        <f>ROUND(SUM(L180:L182)+SUM(L186:L189)+L192,5)</f>
        <v>45487</v>
      </c>
      <c r="M193" s="46"/>
      <c r="N193" s="34">
        <f>ROUND((J193-L193),5)</f>
        <v>-5085.79</v>
      </c>
      <c r="O193" s="46"/>
      <c r="P193" s="47">
        <f>ROUND(IF(L193=0, IF(J193=0, 0, 1), J193/L193),5)</f>
        <v>0.88819000000000004</v>
      </c>
      <c r="Q193" s="46"/>
      <c r="R193" s="34">
        <f>ROUND(SUM(R180:R182)+SUM(R186:R189)+R192,5)</f>
        <v>0</v>
      </c>
      <c r="S193" s="46"/>
      <c r="T193" s="34">
        <f>ROUND(SUM(T180:T182)+SUM(T186:T189)+T192,5)</f>
        <v>0</v>
      </c>
      <c r="U193" s="46"/>
      <c r="V193" s="34">
        <f>ROUND((R193-T193),5)</f>
        <v>0</v>
      </c>
      <c r="W193" s="46"/>
      <c r="X193" s="47">
        <f>ROUND(IF(T193=0, IF(R193=0, 0, 1), R193/T193),5)</f>
        <v>0</v>
      </c>
      <c r="Y193" s="46"/>
      <c r="Z193" s="34">
        <f>ROUND(J193+R193,5)</f>
        <v>40401.21</v>
      </c>
      <c r="AA193" s="46"/>
      <c r="AB193" s="34">
        <f>ROUND(L193+T193,5)</f>
        <v>45487</v>
      </c>
      <c r="AC193" s="46"/>
      <c r="AD193" s="34">
        <f>ROUND((Z193-AB193),5)</f>
        <v>-5085.79</v>
      </c>
      <c r="AE193" s="46"/>
      <c r="AF193" s="47">
        <f>ROUND(IF(AB193=0, IF(Z193=0, 0, 1), Z193/AB193),5)</f>
        <v>0.88819000000000004</v>
      </c>
    </row>
    <row r="194" spans="1:32" x14ac:dyDescent="0.25">
      <c r="A194" s="26"/>
      <c r="B194" s="26"/>
      <c r="C194" s="26"/>
      <c r="D194" s="26"/>
      <c r="E194" s="26" t="s">
        <v>954</v>
      </c>
      <c r="F194" s="26"/>
      <c r="G194" s="26"/>
      <c r="H194" s="26"/>
      <c r="I194" s="26"/>
      <c r="J194" s="34"/>
      <c r="K194" s="46"/>
      <c r="L194" s="34"/>
      <c r="M194" s="46"/>
      <c r="N194" s="34"/>
      <c r="O194" s="46"/>
      <c r="P194" s="47"/>
      <c r="Q194" s="46"/>
      <c r="R194" s="34"/>
      <c r="S194" s="46"/>
      <c r="T194" s="34"/>
      <c r="U194" s="46"/>
      <c r="V194" s="34"/>
      <c r="W194" s="46"/>
      <c r="X194" s="47"/>
      <c r="Y194" s="46"/>
      <c r="Z194" s="34"/>
      <c r="AA194" s="46"/>
      <c r="AB194" s="34"/>
      <c r="AC194" s="46"/>
      <c r="AD194" s="34"/>
      <c r="AE194" s="46"/>
      <c r="AF194" s="47"/>
    </row>
    <row r="195" spans="1:32" x14ac:dyDescent="0.25">
      <c r="A195" s="26"/>
      <c r="B195" s="26"/>
      <c r="C195" s="26"/>
      <c r="D195" s="26"/>
      <c r="E195" s="26"/>
      <c r="F195" s="26" t="s">
        <v>955</v>
      </c>
      <c r="G195" s="26"/>
      <c r="H195" s="26"/>
      <c r="I195" s="26"/>
      <c r="J195" s="34"/>
      <c r="K195" s="46"/>
      <c r="L195" s="34"/>
      <c r="M195" s="46"/>
      <c r="N195" s="34"/>
      <c r="O195" s="46"/>
      <c r="P195" s="47"/>
      <c r="Q195" s="46"/>
      <c r="R195" s="34"/>
      <c r="S195" s="46"/>
      <c r="T195" s="34"/>
      <c r="U195" s="46"/>
      <c r="V195" s="34"/>
      <c r="W195" s="46"/>
      <c r="X195" s="47"/>
      <c r="Y195" s="46"/>
      <c r="Z195" s="34"/>
      <c r="AA195" s="46"/>
      <c r="AB195" s="34"/>
      <c r="AC195" s="46"/>
      <c r="AD195" s="34"/>
      <c r="AE195" s="46"/>
      <c r="AF195" s="47"/>
    </row>
    <row r="196" spans="1:32" x14ac:dyDescent="0.25">
      <c r="A196" s="26"/>
      <c r="B196" s="26"/>
      <c r="C196" s="26"/>
      <c r="D196" s="26"/>
      <c r="E196" s="26"/>
      <c r="F196" s="26"/>
      <c r="G196" s="26" t="s">
        <v>956</v>
      </c>
      <c r="H196" s="26"/>
      <c r="I196" s="26"/>
      <c r="J196" s="34">
        <v>550</v>
      </c>
      <c r="K196" s="46"/>
      <c r="L196" s="34">
        <v>550</v>
      </c>
      <c r="M196" s="46"/>
      <c r="N196" s="34">
        <f>ROUND((J196-L196),5)</f>
        <v>0</v>
      </c>
      <c r="O196" s="46"/>
      <c r="P196" s="47">
        <f>ROUND(IF(L196=0, IF(J196=0, 0, 1), J196/L196),5)</f>
        <v>1</v>
      </c>
      <c r="Q196" s="46"/>
      <c r="R196" s="34">
        <v>0</v>
      </c>
      <c r="S196" s="46"/>
      <c r="T196" s="34">
        <v>0</v>
      </c>
      <c r="U196" s="46"/>
      <c r="V196" s="34">
        <f t="shared" ref="V196:V203" si="86">ROUND((R196-T196),5)</f>
        <v>0</v>
      </c>
      <c r="W196" s="46"/>
      <c r="X196" s="47">
        <f t="shared" ref="X196:X203" si="87">ROUND(IF(T196=0, IF(R196=0, 0, 1), R196/T196),5)</f>
        <v>0</v>
      </c>
      <c r="Y196" s="46"/>
      <c r="Z196" s="34">
        <f t="shared" ref="Z196:Z203" si="88">ROUND(J196+R196,5)</f>
        <v>550</v>
      </c>
      <c r="AA196" s="46"/>
      <c r="AB196" s="34">
        <f t="shared" ref="AB196:AB203" si="89">ROUND(L196+T196,5)</f>
        <v>550</v>
      </c>
      <c r="AC196" s="46"/>
      <c r="AD196" s="34">
        <f t="shared" ref="AD196:AD203" si="90">ROUND((Z196-AB196),5)</f>
        <v>0</v>
      </c>
      <c r="AE196" s="46"/>
      <c r="AF196" s="47">
        <f t="shared" ref="AF196:AF203" si="91">ROUND(IF(AB196=0, IF(Z196=0, 0, 1), Z196/AB196),5)</f>
        <v>1</v>
      </c>
    </row>
    <row r="197" spans="1:32" ht="15.75" thickBot="1" x14ac:dyDescent="0.3">
      <c r="A197" s="26"/>
      <c r="B197" s="26"/>
      <c r="C197" s="26"/>
      <c r="D197" s="26"/>
      <c r="E197" s="26"/>
      <c r="F197" s="26"/>
      <c r="G197" s="26" t="s">
        <v>957</v>
      </c>
      <c r="H197" s="26"/>
      <c r="I197" s="26"/>
      <c r="J197" s="38">
        <v>6805.4</v>
      </c>
      <c r="K197" s="46"/>
      <c r="L197" s="38">
        <v>5000</v>
      </c>
      <c r="M197" s="46"/>
      <c r="N197" s="38">
        <f>ROUND((J197-L197),5)</f>
        <v>1805.4</v>
      </c>
      <c r="O197" s="46"/>
      <c r="P197" s="51">
        <f>ROUND(IF(L197=0, IF(J197=0, 0, 1), J197/L197),5)</f>
        <v>1.3610800000000001</v>
      </c>
      <c r="Q197" s="46"/>
      <c r="R197" s="38">
        <v>0</v>
      </c>
      <c r="S197" s="46"/>
      <c r="T197" s="38">
        <v>0</v>
      </c>
      <c r="U197" s="46"/>
      <c r="V197" s="38">
        <f t="shared" si="86"/>
        <v>0</v>
      </c>
      <c r="W197" s="46"/>
      <c r="X197" s="51">
        <f t="shared" si="87"/>
        <v>0</v>
      </c>
      <c r="Y197" s="46"/>
      <c r="Z197" s="38">
        <f t="shared" si="88"/>
        <v>6805.4</v>
      </c>
      <c r="AA197" s="46"/>
      <c r="AB197" s="38">
        <f t="shared" si="89"/>
        <v>5000</v>
      </c>
      <c r="AC197" s="46"/>
      <c r="AD197" s="38">
        <f t="shared" si="90"/>
        <v>1805.4</v>
      </c>
      <c r="AE197" s="46"/>
      <c r="AF197" s="51">
        <f t="shared" si="91"/>
        <v>1.3610800000000001</v>
      </c>
    </row>
    <row r="198" spans="1:32" x14ac:dyDescent="0.25">
      <c r="A198" s="26"/>
      <c r="B198" s="26"/>
      <c r="C198" s="26"/>
      <c r="D198" s="26"/>
      <c r="E198" s="26"/>
      <c r="F198" s="26" t="s">
        <v>958</v>
      </c>
      <c r="G198" s="26"/>
      <c r="H198" s="26"/>
      <c r="I198" s="26"/>
      <c r="J198" s="34">
        <f>ROUND(SUM(J195:J197),5)</f>
        <v>7355.4</v>
      </c>
      <c r="K198" s="46"/>
      <c r="L198" s="34">
        <f>ROUND(SUM(L195:L197),5)</f>
        <v>5550</v>
      </c>
      <c r="M198" s="46"/>
      <c r="N198" s="34">
        <f>ROUND((J198-L198),5)</f>
        <v>1805.4</v>
      </c>
      <c r="O198" s="46"/>
      <c r="P198" s="47">
        <f>ROUND(IF(L198=0, IF(J198=0, 0, 1), J198/L198),5)</f>
        <v>1.3252999999999999</v>
      </c>
      <c r="Q198" s="46"/>
      <c r="R198" s="34">
        <f>ROUND(SUM(R195:R197),5)</f>
        <v>0</v>
      </c>
      <c r="S198" s="46"/>
      <c r="T198" s="34">
        <f>ROUND(SUM(T195:T197),5)</f>
        <v>0</v>
      </c>
      <c r="U198" s="46"/>
      <c r="V198" s="34">
        <f t="shared" si="86"/>
        <v>0</v>
      </c>
      <c r="W198" s="46"/>
      <c r="X198" s="47">
        <f t="shared" si="87"/>
        <v>0</v>
      </c>
      <c r="Y198" s="46"/>
      <c r="Z198" s="34">
        <f t="shared" si="88"/>
        <v>7355.4</v>
      </c>
      <c r="AA198" s="46"/>
      <c r="AB198" s="34">
        <f t="shared" si="89"/>
        <v>5550</v>
      </c>
      <c r="AC198" s="46"/>
      <c r="AD198" s="34">
        <f t="shared" si="90"/>
        <v>1805.4</v>
      </c>
      <c r="AE198" s="46"/>
      <c r="AF198" s="47">
        <f t="shared" si="91"/>
        <v>1.3252999999999999</v>
      </c>
    </row>
    <row r="199" spans="1:32" ht="15.75" thickBot="1" x14ac:dyDescent="0.3">
      <c r="A199" s="26"/>
      <c r="B199" s="26"/>
      <c r="C199" s="26"/>
      <c r="D199" s="26"/>
      <c r="E199" s="26"/>
      <c r="F199" s="26" t="s">
        <v>959</v>
      </c>
      <c r="G199" s="26"/>
      <c r="H199" s="26"/>
      <c r="I199" s="26"/>
      <c r="J199" s="38">
        <v>2009.9</v>
      </c>
      <c r="K199" s="46"/>
      <c r="L199" s="38">
        <v>4125</v>
      </c>
      <c r="M199" s="46"/>
      <c r="N199" s="38">
        <f>ROUND((J199-L199),5)</f>
        <v>-2115.1</v>
      </c>
      <c r="O199" s="46"/>
      <c r="P199" s="51">
        <f>ROUND(IF(L199=0, IF(J199=0, 0, 1), J199/L199),5)</f>
        <v>0.48725000000000002</v>
      </c>
      <c r="Q199" s="46"/>
      <c r="R199" s="38">
        <v>0</v>
      </c>
      <c r="S199" s="46"/>
      <c r="T199" s="38">
        <v>0</v>
      </c>
      <c r="U199" s="46"/>
      <c r="V199" s="38">
        <f t="shared" si="86"/>
        <v>0</v>
      </c>
      <c r="W199" s="46"/>
      <c r="X199" s="51">
        <f t="shared" si="87"/>
        <v>0</v>
      </c>
      <c r="Y199" s="46"/>
      <c r="Z199" s="38">
        <f t="shared" si="88"/>
        <v>2009.9</v>
      </c>
      <c r="AA199" s="46"/>
      <c r="AB199" s="38">
        <f t="shared" si="89"/>
        <v>4125</v>
      </c>
      <c r="AC199" s="46"/>
      <c r="AD199" s="38">
        <f t="shared" si="90"/>
        <v>-2115.1</v>
      </c>
      <c r="AE199" s="46"/>
      <c r="AF199" s="51">
        <f t="shared" si="91"/>
        <v>0.48725000000000002</v>
      </c>
    </row>
    <row r="200" spans="1:32" x14ac:dyDescent="0.25">
      <c r="A200" s="26"/>
      <c r="B200" s="26"/>
      <c r="C200" s="26"/>
      <c r="D200" s="26"/>
      <c r="E200" s="26" t="s">
        <v>960</v>
      </c>
      <c r="F200" s="26"/>
      <c r="G200" s="26"/>
      <c r="H200" s="26"/>
      <c r="I200" s="26"/>
      <c r="J200" s="34">
        <f>ROUND(J194+SUM(J198:J199),5)</f>
        <v>9365.2999999999993</v>
      </c>
      <c r="K200" s="46"/>
      <c r="L200" s="34">
        <f>ROUND(L194+SUM(L198:L199),5)</f>
        <v>9675</v>
      </c>
      <c r="M200" s="46"/>
      <c r="N200" s="34">
        <f>ROUND((J200-L200),5)</f>
        <v>-309.7</v>
      </c>
      <c r="O200" s="46"/>
      <c r="P200" s="47">
        <f>ROUND(IF(L200=0, IF(J200=0, 0, 1), J200/L200),5)</f>
        <v>0.96799000000000002</v>
      </c>
      <c r="Q200" s="46"/>
      <c r="R200" s="34">
        <f>ROUND(R194+SUM(R198:R199),5)</f>
        <v>0</v>
      </c>
      <c r="S200" s="46"/>
      <c r="T200" s="34">
        <f>ROUND(T194+SUM(T198:T199),5)</f>
        <v>0</v>
      </c>
      <c r="U200" s="46"/>
      <c r="V200" s="34">
        <f t="shared" si="86"/>
        <v>0</v>
      </c>
      <c r="W200" s="46"/>
      <c r="X200" s="47">
        <f t="shared" si="87"/>
        <v>0</v>
      </c>
      <c r="Y200" s="46"/>
      <c r="Z200" s="34">
        <f t="shared" si="88"/>
        <v>9365.2999999999993</v>
      </c>
      <c r="AA200" s="46"/>
      <c r="AB200" s="34">
        <f t="shared" si="89"/>
        <v>9675</v>
      </c>
      <c r="AC200" s="46"/>
      <c r="AD200" s="34">
        <f t="shared" si="90"/>
        <v>-309.7</v>
      </c>
      <c r="AE200" s="46"/>
      <c r="AF200" s="47">
        <f t="shared" si="91"/>
        <v>0.96799000000000002</v>
      </c>
    </row>
    <row r="201" spans="1:32" ht="15.75" thickBot="1" x14ac:dyDescent="0.3">
      <c r="A201" s="26"/>
      <c r="B201" s="26"/>
      <c r="C201" s="26"/>
      <c r="D201" s="26"/>
      <c r="E201" s="26" t="s">
        <v>961</v>
      </c>
      <c r="F201" s="26"/>
      <c r="G201" s="26"/>
      <c r="H201" s="26"/>
      <c r="I201" s="26"/>
      <c r="J201" s="35">
        <v>480.05</v>
      </c>
      <c r="K201" s="46"/>
      <c r="L201" s="35"/>
      <c r="M201" s="46"/>
      <c r="N201" s="35"/>
      <c r="O201" s="46"/>
      <c r="P201" s="48"/>
      <c r="Q201" s="46"/>
      <c r="R201" s="35">
        <v>0</v>
      </c>
      <c r="S201" s="46"/>
      <c r="T201" s="35">
        <v>0</v>
      </c>
      <c r="U201" s="46"/>
      <c r="V201" s="35">
        <f t="shared" si="86"/>
        <v>0</v>
      </c>
      <c r="W201" s="46"/>
      <c r="X201" s="48">
        <f t="shared" si="87"/>
        <v>0</v>
      </c>
      <c r="Y201" s="46"/>
      <c r="Z201" s="35">
        <f t="shared" si="88"/>
        <v>480.05</v>
      </c>
      <c r="AA201" s="46"/>
      <c r="AB201" s="35">
        <f t="shared" si="89"/>
        <v>0</v>
      </c>
      <c r="AC201" s="46"/>
      <c r="AD201" s="35">
        <f t="shared" si="90"/>
        <v>480.05</v>
      </c>
      <c r="AE201" s="46"/>
      <c r="AF201" s="48">
        <f t="shared" si="91"/>
        <v>1</v>
      </c>
    </row>
    <row r="202" spans="1:32" ht="15.75" thickBot="1" x14ac:dyDescent="0.3">
      <c r="A202" s="26"/>
      <c r="B202" s="26"/>
      <c r="C202" s="26"/>
      <c r="D202" s="26" t="s">
        <v>962</v>
      </c>
      <c r="E202" s="26"/>
      <c r="F202" s="26"/>
      <c r="G202" s="26"/>
      <c r="H202" s="26"/>
      <c r="I202" s="26"/>
      <c r="J202" s="36">
        <f>ROUND(J25+J120+J125+J134+J175+J179+J193+SUM(J200:J201),5)</f>
        <v>802636.38</v>
      </c>
      <c r="K202" s="46"/>
      <c r="L202" s="36">
        <f>ROUND(L25+L120+L125+L134+L175+L179+L193+SUM(L200:L201),5)</f>
        <v>889985.82</v>
      </c>
      <c r="M202" s="46"/>
      <c r="N202" s="36">
        <f>ROUND((J202-L202),5)</f>
        <v>-87349.440000000002</v>
      </c>
      <c r="O202" s="46"/>
      <c r="P202" s="50">
        <f>ROUND(IF(L202=0, IF(J202=0, 0, 1), J202/L202),5)</f>
        <v>0.90185000000000004</v>
      </c>
      <c r="Q202" s="46"/>
      <c r="R202" s="36">
        <f>ROUND(R25+R120+R125+R134+R175+R179+R193+SUM(R200:R201),5)</f>
        <v>0</v>
      </c>
      <c r="S202" s="46"/>
      <c r="T202" s="36">
        <f>ROUND(T25+T120+T125+T134+T175+T179+T193+SUM(T200:T201),5)</f>
        <v>0</v>
      </c>
      <c r="U202" s="46"/>
      <c r="V202" s="36">
        <f t="shared" si="86"/>
        <v>0</v>
      </c>
      <c r="W202" s="46"/>
      <c r="X202" s="50">
        <f t="shared" si="87"/>
        <v>0</v>
      </c>
      <c r="Y202" s="46"/>
      <c r="Z202" s="36">
        <f t="shared" si="88"/>
        <v>802636.38</v>
      </c>
      <c r="AA202" s="46"/>
      <c r="AB202" s="36">
        <f t="shared" si="89"/>
        <v>889985.82</v>
      </c>
      <c r="AC202" s="46"/>
      <c r="AD202" s="36">
        <f t="shared" si="90"/>
        <v>-87349.440000000002</v>
      </c>
      <c r="AE202" s="46"/>
      <c r="AF202" s="50">
        <f t="shared" si="91"/>
        <v>0.90185000000000004</v>
      </c>
    </row>
    <row r="203" spans="1:32" x14ac:dyDescent="0.25">
      <c r="A203" s="26"/>
      <c r="B203" s="26" t="s">
        <v>963</v>
      </c>
      <c r="C203" s="26"/>
      <c r="D203" s="26"/>
      <c r="E203" s="26"/>
      <c r="F203" s="26"/>
      <c r="G203" s="26"/>
      <c r="H203" s="26"/>
      <c r="I203" s="26"/>
      <c r="J203" s="34">
        <f>ROUND(J3+J24-J202,5)</f>
        <v>160772.53</v>
      </c>
      <c r="K203" s="46"/>
      <c r="L203" s="34">
        <f>ROUND(L3+L24-L202,5)</f>
        <v>79922.179999999993</v>
      </c>
      <c r="M203" s="46"/>
      <c r="N203" s="34">
        <f>ROUND((J203-L203),5)</f>
        <v>80850.350000000006</v>
      </c>
      <c r="O203" s="46"/>
      <c r="P203" s="47">
        <f>ROUND(IF(L203=0, IF(J203=0, 0, 1), J203/L203),5)</f>
        <v>2.0116100000000001</v>
      </c>
      <c r="Q203" s="46"/>
      <c r="R203" s="34">
        <f>ROUND(R3+R24-R202,5)</f>
        <v>0</v>
      </c>
      <c r="S203" s="46"/>
      <c r="T203" s="34">
        <f>ROUND(T3+T24-T202,5)</f>
        <v>0</v>
      </c>
      <c r="U203" s="46"/>
      <c r="V203" s="34">
        <f t="shared" si="86"/>
        <v>0</v>
      </c>
      <c r="W203" s="46"/>
      <c r="X203" s="47">
        <f t="shared" si="87"/>
        <v>0</v>
      </c>
      <c r="Y203" s="46"/>
      <c r="Z203" s="34">
        <f t="shared" si="88"/>
        <v>160772.53</v>
      </c>
      <c r="AA203" s="46"/>
      <c r="AB203" s="34">
        <f t="shared" si="89"/>
        <v>79922.179999999993</v>
      </c>
      <c r="AC203" s="46"/>
      <c r="AD203" s="34">
        <f t="shared" si="90"/>
        <v>80850.350000000006</v>
      </c>
      <c r="AE203" s="46"/>
      <c r="AF203" s="47">
        <f t="shared" si="91"/>
        <v>2.0116100000000001</v>
      </c>
    </row>
    <row r="204" spans="1:32" x14ac:dyDescent="0.25">
      <c r="A204" s="26"/>
      <c r="B204" s="26" t="s">
        <v>964</v>
      </c>
      <c r="C204" s="26"/>
      <c r="D204" s="26"/>
      <c r="E204" s="26"/>
      <c r="F204" s="26"/>
      <c r="G204" s="26"/>
      <c r="H204" s="26"/>
      <c r="I204" s="26"/>
      <c r="J204" s="34"/>
      <c r="K204" s="46"/>
      <c r="L204" s="34"/>
      <c r="M204" s="46"/>
      <c r="N204" s="34"/>
      <c r="O204" s="46"/>
      <c r="P204" s="47"/>
      <c r="Q204" s="46"/>
      <c r="R204" s="34"/>
      <c r="S204" s="46"/>
      <c r="T204" s="34"/>
      <c r="U204" s="46"/>
      <c r="V204" s="34"/>
      <c r="W204" s="46"/>
      <c r="X204" s="47"/>
      <c r="Y204" s="46"/>
      <c r="Z204" s="34"/>
      <c r="AA204" s="46"/>
      <c r="AB204" s="34"/>
      <c r="AC204" s="46"/>
      <c r="AD204" s="34"/>
      <c r="AE204" s="46"/>
      <c r="AF204" s="47"/>
    </row>
    <row r="205" spans="1:32" x14ac:dyDescent="0.25">
      <c r="A205" s="26"/>
      <c r="B205" s="26"/>
      <c r="C205" s="26" t="s">
        <v>965</v>
      </c>
      <c r="D205" s="26"/>
      <c r="E205" s="26"/>
      <c r="F205" s="26"/>
      <c r="G205" s="26"/>
      <c r="H205" s="26"/>
      <c r="I205" s="26"/>
      <c r="J205" s="34"/>
      <c r="K205" s="46"/>
      <c r="L205" s="34"/>
      <c r="M205" s="46"/>
      <c r="N205" s="34"/>
      <c r="O205" s="46"/>
      <c r="P205" s="47"/>
      <c r="Q205" s="46"/>
      <c r="R205" s="34"/>
      <c r="S205" s="46"/>
      <c r="T205" s="34"/>
      <c r="U205" s="46"/>
      <c r="V205" s="34"/>
      <c r="W205" s="46"/>
      <c r="X205" s="47"/>
      <c r="Y205" s="46"/>
      <c r="Z205" s="34"/>
      <c r="AA205" s="46"/>
      <c r="AB205" s="34"/>
      <c r="AC205" s="46"/>
      <c r="AD205" s="34"/>
      <c r="AE205" s="46"/>
      <c r="AF205" s="47"/>
    </row>
    <row r="206" spans="1:32" x14ac:dyDescent="0.25">
      <c r="A206" s="26"/>
      <c r="B206" s="26"/>
      <c r="C206" s="26"/>
      <c r="D206" s="26" t="s">
        <v>966</v>
      </c>
      <c r="E206" s="26"/>
      <c r="F206" s="26"/>
      <c r="G206" s="26"/>
      <c r="H206" s="26"/>
      <c r="I206" s="26"/>
      <c r="J206" s="34">
        <v>2515.5</v>
      </c>
      <c r="K206" s="46"/>
      <c r="L206" s="34"/>
      <c r="M206" s="46"/>
      <c r="N206" s="34"/>
      <c r="O206" s="46"/>
      <c r="P206" s="47"/>
      <c r="Q206" s="46"/>
      <c r="R206" s="34">
        <v>0</v>
      </c>
      <c r="S206" s="46"/>
      <c r="T206" s="34">
        <v>0</v>
      </c>
      <c r="U206" s="46"/>
      <c r="V206" s="34">
        <f>ROUND((R206-T206),5)</f>
        <v>0</v>
      </c>
      <c r="W206" s="46"/>
      <c r="X206" s="47">
        <f>ROUND(IF(T206=0, IF(R206=0, 0, 1), R206/T206),5)</f>
        <v>0</v>
      </c>
      <c r="Y206" s="46"/>
      <c r="Z206" s="34">
        <f>ROUND(J206+R206,5)</f>
        <v>2515.5</v>
      </c>
      <c r="AA206" s="46"/>
      <c r="AB206" s="34">
        <f>ROUND(L206+T206,5)</f>
        <v>0</v>
      </c>
      <c r="AC206" s="46"/>
      <c r="AD206" s="34">
        <f>ROUND((Z206-AB206),5)</f>
        <v>2515.5</v>
      </c>
      <c r="AE206" s="46"/>
      <c r="AF206" s="47">
        <f>ROUND(IF(AB206=0, IF(Z206=0, 0, 1), Z206/AB206),5)</f>
        <v>1</v>
      </c>
    </row>
    <row r="207" spans="1:32" x14ac:dyDescent="0.25">
      <c r="A207" s="26"/>
      <c r="B207" s="26"/>
      <c r="C207" s="26"/>
      <c r="D207" s="26" t="s">
        <v>1026</v>
      </c>
      <c r="E207" s="26"/>
      <c r="F207" s="26"/>
      <c r="G207" s="26"/>
      <c r="H207" s="26"/>
      <c r="I207" s="26"/>
      <c r="J207" s="34">
        <v>2000</v>
      </c>
      <c r="K207" s="46"/>
      <c r="L207" s="34"/>
      <c r="M207" s="46"/>
      <c r="N207" s="34"/>
      <c r="O207" s="46"/>
      <c r="P207" s="47"/>
      <c r="Q207" s="46"/>
      <c r="R207" s="34">
        <v>0</v>
      </c>
      <c r="S207" s="46"/>
      <c r="T207" s="34">
        <v>0</v>
      </c>
      <c r="U207" s="46"/>
      <c r="V207" s="34">
        <f>ROUND((R207-T207),5)</f>
        <v>0</v>
      </c>
      <c r="W207" s="46"/>
      <c r="X207" s="47">
        <f>ROUND(IF(T207=0, IF(R207=0, 0, 1), R207/T207),5)</f>
        <v>0</v>
      </c>
      <c r="Y207" s="46"/>
      <c r="Z207" s="34">
        <f>ROUND(J207+R207,5)</f>
        <v>2000</v>
      </c>
      <c r="AA207" s="46"/>
      <c r="AB207" s="34">
        <f>ROUND(L207+T207,5)</f>
        <v>0</v>
      </c>
      <c r="AC207" s="46"/>
      <c r="AD207" s="34">
        <f>ROUND((Z207-AB207),5)</f>
        <v>2000</v>
      </c>
      <c r="AE207" s="46"/>
      <c r="AF207" s="47">
        <f>ROUND(IF(AB207=0, IF(Z207=0, 0, 1), Z207/AB207),5)</f>
        <v>1</v>
      </c>
    </row>
    <row r="208" spans="1:32" x14ac:dyDescent="0.25">
      <c r="A208" s="26"/>
      <c r="B208" s="26"/>
      <c r="C208" s="26"/>
      <c r="D208" s="26" t="s">
        <v>1027</v>
      </c>
      <c r="E208" s="26"/>
      <c r="F208" s="26"/>
      <c r="G208" s="26"/>
      <c r="H208" s="26"/>
      <c r="I208" s="26"/>
      <c r="J208" s="34"/>
      <c r="K208" s="46"/>
      <c r="L208" s="34"/>
      <c r="M208" s="46"/>
      <c r="N208" s="34"/>
      <c r="O208" s="46"/>
      <c r="P208" s="47"/>
      <c r="Q208" s="46"/>
      <c r="R208" s="34"/>
      <c r="S208" s="46"/>
      <c r="T208" s="34"/>
      <c r="U208" s="46"/>
      <c r="V208" s="34"/>
      <c r="W208" s="46"/>
      <c r="X208" s="47"/>
      <c r="Y208" s="46"/>
      <c r="Z208" s="34"/>
      <c r="AA208" s="46"/>
      <c r="AB208" s="34"/>
      <c r="AC208" s="46"/>
      <c r="AD208" s="34"/>
      <c r="AE208" s="46"/>
      <c r="AF208" s="47"/>
    </row>
    <row r="209" spans="1:32" x14ac:dyDescent="0.25">
      <c r="A209" s="26"/>
      <c r="B209" s="26"/>
      <c r="C209" s="26"/>
      <c r="D209" s="26"/>
      <c r="E209" s="26" t="s">
        <v>1028</v>
      </c>
      <c r="F209" s="26"/>
      <c r="G209" s="26"/>
      <c r="H209" s="26"/>
      <c r="I209" s="26"/>
      <c r="J209" s="34">
        <v>8730</v>
      </c>
      <c r="K209" s="46"/>
      <c r="L209" s="34"/>
      <c r="M209" s="46"/>
      <c r="N209" s="34"/>
      <c r="O209" s="46"/>
      <c r="P209" s="47"/>
      <c r="Q209" s="46"/>
      <c r="R209" s="34">
        <v>0</v>
      </c>
      <c r="S209" s="46"/>
      <c r="T209" s="34">
        <v>0</v>
      </c>
      <c r="U209" s="46"/>
      <c r="V209" s="34">
        <f t="shared" ref="V209:V214" si="92">ROUND((R209-T209),5)</f>
        <v>0</v>
      </c>
      <c r="W209" s="46"/>
      <c r="X209" s="47">
        <f t="shared" ref="X209:X214" si="93">ROUND(IF(T209=0, IF(R209=0, 0, 1), R209/T209),5)</f>
        <v>0</v>
      </c>
      <c r="Y209" s="46"/>
      <c r="Z209" s="34">
        <f t="shared" ref="Z209:Z214" si="94">ROUND(J209+R209,5)</f>
        <v>8730</v>
      </c>
      <c r="AA209" s="46"/>
      <c r="AB209" s="34">
        <f t="shared" ref="AB209:AB214" si="95">ROUND(L209+T209,5)</f>
        <v>0</v>
      </c>
      <c r="AC209" s="46"/>
      <c r="AD209" s="34">
        <f t="shared" ref="AD209:AD214" si="96">ROUND((Z209-AB209),5)</f>
        <v>8730</v>
      </c>
      <c r="AE209" s="46"/>
      <c r="AF209" s="47">
        <f t="shared" ref="AF209:AF214" si="97">ROUND(IF(AB209=0, IF(Z209=0, 0, 1), Z209/AB209),5)</f>
        <v>1</v>
      </c>
    </row>
    <row r="210" spans="1:32" x14ac:dyDescent="0.25">
      <c r="A210" s="26"/>
      <c r="B210" s="26"/>
      <c r="C210" s="26"/>
      <c r="D210" s="26"/>
      <c r="E210" s="26" t="s">
        <v>1029</v>
      </c>
      <c r="F210" s="26"/>
      <c r="G210" s="26"/>
      <c r="H210" s="26"/>
      <c r="I210" s="26"/>
      <c r="J210" s="34">
        <v>5512.83</v>
      </c>
      <c r="K210" s="46"/>
      <c r="L210" s="34"/>
      <c r="M210" s="46"/>
      <c r="N210" s="34"/>
      <c r="O210" s="46"/>
      <c r="P210" s="47"/>
      <c r="Q210" s="46"/>
      <c r="R210" s="34">
        <v>0</v>
      </c>
      <c r="S210" s="46"/>
      <c r="T210" s="34">
        <v>0</v>
      </c>
      <c r="U210" s="46"/>
      <c r="V210" s="34">
        <f t="shared" si="92"/>
        <v>0</v>
      </c>
      <c r="W210" s="46"/>
      <c r="X210" s="47">
        <f t="shared" si="93"/>
        <v>0</v>
      </c>
      <c r="Y210" s="46"/>
      <c r="Z210" s="34">
        <f t="shared" si="94"/>
        <v>5512.83</v>
      </c>
      <c r="AA210" s="46"/>
      <c r="AB210" s="34">
        <f t="shared" si="95"/>
        <v>0</v>
      </c>
      <c r="AC210" s="46"/>
      <c r="AD210" s="34">
        <f t="shared" si="96"/>
        <v>5512.83</v>
      </c>
      <c r="AE210" s="46"/>
      <c r="AF210" s="47">
        <f t="shared" si="97"/>
        <v>1</v>
      </c>
    </row>
    <row r="211" spans="1:32" x14ac:dyDescent="0.25">
      <c r="A211" s="26"/>
      <c r="B211" s="26"/>
      <c r="C211" s="26"/>
      <c r="D211" s="26"/>
      <c r="E211" s="26" t="s">
        <v>1030</v>
      </c>
      <c r="F211" s="26"/>
      <c r="G211" s="26"/>
      <c r="H211" s="26"/>
      <c r="I211" s="26"/>
      <c r="J211" s="34">
        <v>5394</v>
      </c>
      <c r="K211" s="46"/>
      <c r="L211" s="34"/>
      <c r="M211" s="46"/>
      <c r="N211" s="34"/>
      <c r="O211" s="46"/>
      <c r="P211" s="47"/>
      <c r="Q211" s="46"/>
      <c r="R211" s="34">
        <v>0</v>
      </c>
      <c r="S211" s="46"/>
      <c r="T211" s="34">
        <v>0</v>
      </c>
      <c r="U211" s="46"/>
      <c r="V211" s="34">
        <f t="shared" si="92"/>
        <v>0</v>
      </c>
      <c r="W211" s="46"/>
      <c r="X211" s="47">
        <f t="shared" si="93"/>
        <v>0</v>
      </c>
      <c r="Y211" s="46"/>
      <c r="Z211" s="34">
        <f t="shared" si="94"/>
        <v>5394</v>
      </c>
      <c r="AA211" s="46"/>
      <c r="AB211" s="34">
        <f t="shared" si="95"/>
        <v>0</v>
      </c>
      <c r="AC211" s="46"/>
      <c r="AD211" s="34">
        <f t="shared" si="96"/>
        <v>5394</v>
      </c>
      <c r="AE211" s="46"/>
      <c r="AF211" s="47">
        <f t="shared" si="97"/>
        <v>1</v>
      </c>
    </row>
    <row r="212" spans="1:32" x14ac:dyDescent="0.25">
      <c r="A212" s="26"/>
      <c r="B212" s="26"/>
      <c r="C212" s="26"/>
      <c r="D212" s="26"/>
      <c r="E212" s="26" t="s">
        <v>1031</v>
      </c>
      <c r="F212" s="26"/>
      <c r="G212" s="26"/>
      <c r="H212" s="26"/>
      <c r="I212" s="26"/>
      <c r="J212" s="34">
        <v>28795.32</v>
      </c>
      <c r="K212" s="46"/>
      <c r="L212" s="34"/>
      <c r="M212" s="46"/>
      <c r="N212" s="34"/>
      <c r="O212" s="46"/>
      <c r="P212" s="47"/>
      <c r="Q212" s="46"/>
      <c r="R212" s="34">
        <v>0</v>
      </c>
      <c r="S212" s="46"/>
      <c r="T212" s="34">
        <v>0</v>
      </c>
      <c r="U212" s="46"/>
      <c r="V212" s="34">
        <f t="shared" si="92"/>
        <v>0</v>
      </c>
      <c r="W212" s="46"/>
      <c r="X212" s="47">
        <f t="shared" si="93"/>
        <v>0</v>
      </c>
      <c r="Y212" s="46"/>
      <c r="Z212" s="34">
        <f t="shared" si="94"/>
        <v>28795.32</v>
      </c>
      <c r="AA212" s="46"/>
      <c r="AB212" s="34">
        <f t="shared" si="95"/>
        <v>0</v>
      </c>
      <c r="AC212" s="46"/>
      <c r="AD212" s="34">
        <f t="shared" si="96"/>
        <v>28795.32</v>
      </c>
      <c r="AE212" s="46"/>
      <c r="AF212" s="47">
        <f t="shared" si="97"/>
        <v>1</v>
      </c>
    </row>
    <row r="213" spans="1:32" ht="15.75" thickBot="1" x14ac:dyDescent="0.3">
      <c r="A213" s="26"/>
      <c r="B213" s="26"/>
      <c r="C213" s="26"/>
      <c r="D213" s="26"/>
      <c r="E213" s="26" t="s">
        <v>1032</v>
      </c>
      <c r="F213" s="26"/>
      <c r="G213" s="26"/>
      <c r="H213" s="26"/>
      <c r="I213" s="26"/>
      <c r="J213" s="38">
        <v>2281</v>
      </c>
      <c r="K213" s="46"/>
      <c r="L213" s="34"/>
      <c r="M213" s="46"/>
      <c r="N213" s="34"/>
      <c r="O213" s="46"/>
      <c r="P213" s="47"/>
      <c r="Q213" s="46"/>
      <c r="R213" s="38">
        <v>0</v>
      </c>
      <c r="S213" s="46"/>
      <c r="T213" s="38">
        <v>0</v>
      </c>
      <c r="U213" s="46"/>
      <c r="V213" s="38">
        <f t="shared" si="92"/>
        <v>0</v>
      </c>
      <c r="W213" s="46"/>
      <c r="X213" s="51">
        <f t="shared" si="93"/>
        <v>0</v>
      </c>
      <c r="Y213" s="46"/>
      <c r="Z213" s="38">
        <f t="shared" si="94"/>
        <v>2281</v>
      </c>
      <c r="AA213" s="46"/>
      <c r="AB213" s="38">
        <f t="shared" si="95"/>
        <v>0</v>
      </c>
      <c r="AC213" s="46"/>
      <c r="AD213" s="38">
        <f t="shared" si="96"/>
        <v>2281</v>
      </c>
      <c r="AE213" s="46"/>
      <c r="AF213" s="51">
        <f t="shared" si="97"/>
        <v>1</v>
      </c>
    </row>
    <row r="214" spans="1:32" x14ac:dyDescent="0.25">
      <c r="A214" s="26"/>
      <c r="B214" s="26"/>
      <c r="C214" s="26"/>
      <c r="D214" s="26" t="s">
        <v>1033</v>
      </c>
      <c r="E214" s="26"/>
      <c r="F214" s="26"/>
      <c r="G214" s="26"/>
      <c r="H214" s="26"/>
      <c r="I214" s="26"/>
      <c r="J214" s="34">
        <f>ROUND(SUM(J208:J213),5)</f>
        <v>50713.15</v>
      </c>
      <c r="K214" s="46"/>
      <c r="L214" s="34"/>
      <c r="M214" s="46"/>
      <c r="N214" s="34"/>
      <c r="O214" s="46"/>
      <c r="P214" s="47"/>
      <c r="Q214" s="46"/>
      <c r="R214" s="34">
        <f>ROUND(SUM(R208:R213),5)</f>
        <v>0</v>
      </c>
      <c r="S214" s="46"/>
      <c r="T214" s="34">
        <f>ROUND(SUM(T208:T213),5)</f>
        <v>0</v>
      </c>
      <c r="U214" s="46"/>
      <c r="V214" s="34">
        <f t="shared" si="92"/>
        <v>0</v>
      </c>
      <c r="W214" s="46"/>
      <c r="X214" s="47">
        <f t="shared" si="93"/>
        <v>0</v>
      </c>
      <c r="Y214" s="46"/>
      <c r="Z214" s="34">
        <f t="shared" si="94"/>
        <v>50713.15</v>
      </c>
      <c r="AA214" s="46"/>
      <c r="AB214" s="34">
        <f t="shared" si="95"/>
        <v>0</v>
      </c>
      <c r="AC214" s="46"/>
      <c r="AD214" s="34">
        <f t="shared" si="96"/>
        <v>50713.15</v>
      </c>
      <c r="AE214" s="46"/>
      <c r="AF214" s="47">
        <f t="shared" si="97"/>
        <v>1</v>
      </c>
    </row>
    <row r="215" spans="1:32" x14ac:dyDescent="0.25">
      <c r="A215" s="26"/>
      <c r="B215" s="26"/>
      <c r="C215" s="26"/>
      <c r="D215" s="26" t="s">
        <v>965</v>
      </c>
      <c r="E215" s="26"/>
      <c r="F215" s="26"/>
      <c r="G215" s="26"/>
      <c r="H215" s="26"/>
      <c r="I215" s="26"/>
      <c r="J215" s="34"/>
      <c r="K215" s="46"/>
      <c r="L215" s="34"/>
      <c r="M215" s="46"/>
      <c r="N215" s="34"/>
      <c r="O215" s="46"/>
      <c r="P215" s="47"/>
      <c r="Q215" s="46"/>
      <c r="R215" s="34"/>
      <c r="S215" s="46"/>
      <c r="T215" s="34"/>
      <c r="U215" s="46"/>
      <c r="V215" s="34"/>
      <c r="W215" s="46"/>
      <c r="X215" s="47"/>
      <c r="Y215" s="46"/>
      <c r="Z215" s="34"/>
      <c r="AA215" s="46"/>
      <c r="AB215" s="34"/>
      <c r="AC215" s="46"/>
      <c r="AD215" s="34"/>
      <c r="AE215" s="46"/>
      <c r="AF215" s="47"/>
    </row>
    <row r="216" spans="1:32" x14ac:dyDescent="0.25">
      <c r="A216" s="26"/>
      <c r="B216" s="26"/>
      <c r="C216" s="26"/>
      <c r="D216" s="26"/>
      <c r="E216" s="26" t="s">
        <v>1034</v>
      </c>
      <c r="F216" s="26"/>
      <c r="G216" s="26"/>
      <c r="H216" s="26"/>
      <c r="I216" s="26"/>
      <c r="J216" s="34"/>
      <c r="K216" s="46"/>
      <c r="L216" s="34"/>
      <c r="M216" s="46"/>
      <c r="N216" s="34"/>
      <c r="O216" s="46"/>
      <c r="P216" s="47"/>
      <c r="Q216" s="46"/>
      <c r="R216" s="34"/>
      <c r="S216" s="46"/>
      <c r="T216" s="34"/>
      <c r="U216" s="46"/>
      <c r="V216" s="34"/>
      <c r="W216" s="46"/>
      <c r="X216" s="47"/>
      <c r="Y216" s="46"/>
      <c r="Z216" s="34"/>
      <c r="AA216" s="46"/>
      <c r="AB216" s="34"/>
      <c r="AC216" s="46"/>
      <c r="AD216" s="34"/>
      <c r="AE216" s="46"/>
      <c r="AF216" s="47"/>
    </row>
    <row r="217" spans="1:32" x14ac:dyDescent="0.25">
      <c r="A217" s="26"/>
      <c r="B217" s="26"/>
      <c r="C217" s="26"/>
      <c r="D217" s="26"/>
      <c r="E217" s="26"/>
      <c r="F217" s="26" t="s">
        <v>1035</v>
      </c>
      <c r="G217" s="26"/>
      <c r="H217" s="26"/>
      <c r="I217" s="26"/>
      <c r="J217" s="34">
        <v>-2022.24</v>
      </c>
      <c r="K217" s="46"/>
      <c r="L217" s="34"/>
      <c r="M217" s="46"/>
      <c r="N217" s="34"/>
      <c r="O217" s="46"/>
      <c r="P217" s="47"/>
      <c r="Q217" s="46"/>
      <c r="R217" s="34">
        <v>0</v>
      </c>
      <c r="S217" s="46"/>
      <c r="T217" s="34">
        <v>0</v>
      </c>
      <c r="U217" s="46"/>
      <c r="V217" s="34">
        <f t="shared" ref="V217:V228" si="98">ROUND((R217-T217),5)</f>
        <v>0</v>
      </c>
      <c r="W217" s="46"/>
      <c r="X217" s="47">
        <f t="shared" ref="X217:X228" si="99">ROUND(IF(T217=0, IF(R217=0, 0, 1), R217/T217),5)</f>
        <v>0</v>
      </c>
      <c r="Y217" s="46"/>
      <c r="Z217" s="34">
        <f t="shared" ref="Z217:Z228" si="100">ROUND(J217+R217,5)</f>
        <v>-2022.24</v>
      </c>
      <c r="AA217" s="46"/>
      <c r="AB217" s="34">
        <f t="shared" ref="AB217:AB228" si="101">ROUND(L217+T217,5)</f>
        <v>0</v>
      </c>
      <c r="AC217" s="46"/>
      <c r="AD217" s="34">
        <f t="shared" ref="AD217:AD228" si="102">ROUND((Z217-AB217),5)</f>
        <v>-2022.24</v>
      </c>
      <c r="AE217" s="46"/>
      <c r="AF217" s="47">
        <f t="shared" ref="AF217:AF228" si="103">ROUND(IF(AB217=0, IF(Z217=0, 0, 1), Z217/AB217),5)</f>
        <v>1</v>
      </c>
    </row>
    <row r="218" spans="1:32" x14ac:dyDescent="0.25">
      <c r="A218" s="26"/>
      <c r="B218" s="26"/>
      <c r="C218" s="26"/>
      <c r="D218" s="26"/>
      <c r="E218" s="26"/>
      <c r="F218" s="26" t="s">
        <v>1036</v>
      </c>
      <c r="G218" s="26"/>
      <c r="H218" s="26"/>
      <c r="I218" s="26"/>
      <c r="J218" s="34">
        <v>7750.02</v>
      </c>
      <c r="K218" s="46"/>
      <c r="L218" s="34"/>
      <c r="M218" s="46"/>
      <c r="N218" s="34"/>
      <c r="O218" s="46"/>
      <c r="P218" s="47"/>
      <c r="Q218" s="46"/>
      <c r="R218" s="34">
        <v>0</v>
      </c>
      <c r="S218" s="46"/>
      <c r="T218" s="34">
        <v>0</v>
      </c>
      <c r="U218" s="46"/>
      <c r="V218" s="34">
        <f t="shared" si="98"/>
        <v>0</v>
      </c>
      <c r="W218" s="46"/>
      <c r="X218" s="47">
        <f t="shared" si="99"/>
        <v>0</v>
      </c>
      <c r="Y218" s="46"/>
      <c r="Z218" s="34">
        <f t="shared" si="100"/>
        <v>7750.02</v>
      </c>
      <c r="AA218" s="46"/>
      <c r="AB218" s="34">
        <f t="shared" si="101"/>
        <v>0</v>
      </c>
      <c r="AC218" s="46"/>
      <c r="AD218" s="34">
        <f t="shared" si="102"/>
        <v>7750.02</v>
      </c>
      <c r="AE218" s="46"/>
      <c r="AF218" s="47">
        <f t="shared" si="103"/>
        <v>1</v>
      </c>
    </row>
    <row r="219" spans="1:32" x14ac:dyDescent="0.25">
      <c r="A219" s="26"/>
      <c r="B219" s="26"/>
      <c r="C219" s="26"/>
      <c r="D219" s="26"/>
      <c r="E219" s="26"/>
      <c r="F219" s="26" t="s">
        <v>1037</v>
      </c>
      <c r="G219" s="26"/>
      <c r="H219" s="26"/>
      <c r="I219" s="26"/>
      <c r="J219" s="34">
        <v>18333.5</v>
      </c>
      <c r="K219" s="46"/>
      <c r="L219" s="34"/>
      <c r="M219" s="46"/>
      <c r="N219" s="34"/>
      <c r="O219" s="46"/>
      <c r="P219" s="47"/>
      <c r="Q219" s="46"/>
      <c r="R219" s="34">
        <v>0</v>
      </c>
      <c r="S219" s="46"/>
      <c r="T219" s="34">
        <v>0</v>
      </c>
      <c r="U219" s="46"/>
      <c r="V219" s="34">
        <f t="shared" si="98"/>
        <v>0</v>
      </c>
      <c r="W219" s="46"/>
      <c r="X219" s="47">
        <f t="shared" si="99"/>
        <v>0</v>
      </c>
      <c r="Y219" s="46"/>
      <c r="Z219" s="34">
        <f t="shared" si="100"/>
        <v>18333.5</v>
      </c>
      <c r="AA219" s="46"/>
      <c r="AB219" s="34">
        <f t="shared" si="101"/>
        <v>0</v>
      </c>
      <c r="AC219" s="46"/>
      <c r="AD219" s="34">
        <f t="shared" si="102"/>
        <v>18333.5</v>
      </c>
      <c r="AE219" s="46"/>
      <c r="AF219" s="47">
        <f t="shared" si="103"/>
        <v>1</v>
      </c>
    </row>
    <row r="220" spans="1:32" x14ac:dyDescent="0.25">
      <c r="A220" s="26"/>
      <c r="B220" s="26"/>
      <c r="C220" s="26"/>
      <c r="D220" s="26"/>
      <c r="E220" s="26"/>
      <c r="F220" s="26" t="s">
        <v>1038</v>
      </c>
      <c r="G220" s="26"/>
      <c r="H220" s="26"/>
      <c r="I220" s="26"/>
      <c r="J220" s="34">
        <v>1114.6500000000001</v>
      </c>
      <c r="K220" s="46"/>
      <c r="L220" s="34"/>
      <c r="M220" s="46"/>
      <c r="N220" s="34"/>
      <c r="O220" s="46"/>
      <c r="P220" s="47"/>
      <c r="Q220" s="46"/>
      <c r="R220" s="34">
        <v>0</v>
      </c>
      <c r="S220" s="46"/>
      <c r="T220" s="34">
        <v>0</v>
      </c>
      <c r="U220" s="46"/>
      <c r="V220" s="34">
        <f t="shared" si="98"/>
        <v>0</v>
      </c>
      <c r="W220" s="46"/>
      <c r="X220" s="47">
        <f t="shared" si="99"/>
        <v>0</v>
      </c>
      <c r="Y220" s="46"/>
      <c r="Z220" s="34">
        <f t="shared" si="100"/>
        <v>1114.6500000000001</v>
      </c>
      <c r="AA220" s="46"/>
      <c r="AB220" s="34">
        <f t="shared" si="101"/>
        <v>0</v>
      </c>
      <c r="AC220" s="46"/>
      <c r="AD220" s="34">
        <f t="shared" si="102"/>
        <v>1114.6500000000001</v>
      </c>
      <c r="AE220" s="46"/>
      <c r="AF220" s="47">
        <f t="shared" si="103"/>
        <v>1</v>
      </c>
    </row>
    <row r="221" spans="1:32" x14ac:dyDescent="0.25">
      <c r="A221" s="26"/>
      <c r="B221" s="26"/>
      <c r="C221" s="26"/>
      <c r="D221" s="26"/>
      <c r="E221" s="26"/>
      <c r="F221" s="26" t="s">
        <v>1039</v>
      </c>
      <c r="G221" s="26"/>
      <c r="H221" s="26"/>
      <c r="I221" s="26"/>
      <c r="J221" s="34">
        <v>7385.44</v>
      </c>
      <c r="K221" s="46"/>
      <c r="L221" s="34"/>
      <c r="M221" s="46"/>
      <c r="N221" s="34"/>
      <c r="O221" s="46"/>
      <c r="P221" s="47"/>
      <c r="Q221" s="46"/>
      <c r="R221" s="34">
        <v>0</v>
      </c>
      <c r="S221" s="46"/>
      <c r="T221" s="34">
        <v>0</v>
      </c>
      <c r="U221" s="46"/>
      <c r="V221" s="34">
        <f t="shared" si="98"/>
        <v>0</v>
      </c>
      <c r="W221" s="46"/>
      <c r="X221" s="47">
        <f t="shared" si="99"/>
        <v>0</v>
      </c>
      <c r="Y221" s="46"/>
      <c r="Z221" s="34">
        <f t="shared" si="100"/>
        <v>7385.44</v>
      </c>
      <c r="AA221" s="46"/>
      <c r="AB221" s="34">
        <f t="shared" si="101"/>
        <v>0</v>
      </c>
      <c r="AC221" s="46"/>
      <c r="AD221" s="34">
        <f t="shared" si="102"/>
        <v>7385.44</v>
      </c>
      <c r="AE221" s="46"/>
      <c r="AF221" s="47">
        <f t="shared" si="103"/>
        <v>1</v>
      </c>
    </row>
    <row r="222" spans="1:32" x14ac:dyDescent="0.25">
      <c r="A222" s="26"/>
      <c r="B222" s="26"/>
      <c r="C222" s="26"/>
      <c r="D222" s="26"/>
      <c r="E222" s="26"/>
      <c r="F222" s="26" t="s">
        <v>1040</v>
      </c>
      <c r="G222" s="26"/>
      <c r="H222" s="26"/>
      <c r="I222" s="26"/>
      <c r="J222" s="34">
        <v>827.68</v>
      </c>
      <c r="K222" s="46"/>
      <c r="L222" s="34"/>
      <c r="M222" s="46"/>
      <c r="N222" s="34"/>
      <c r="O222" s="46"/>
      <c r="P222" s="47"/>
      <c r="Q222" s="46"/>
      <c r="R222" s="34">
        <v>0</v>
      </c>
      <c r="S222" s="46"/>
      <c r="T222" s="34">
        <v>0</v>
      </c>
      <c r="U222" s="46"/>
      <c r="V222" s="34">
        <f t="shared" si="98"/>
        <v>0</v>
      </c>
      <c r="W222" s="46"/>
      <c r="X222" s="47">
        <f t="shared" si="99"/>
        <v>0</v>
      </c>
      <c r="Y222" s="46"/>
      <c r="Z222" s="34">
        <f t="shared" si="100"/>
        <v>827.68</v>
      </c>
      <c r="AA222" s="46"/>
      <c r="AB222" s="34">
        <f t="shared" si="101"/>
        <v>0</v>
      </c>
      <c r="AC222" s="46"/>
      <c r="AD222" s="34">
        <f t="shared" si="102"/>
        <v>827.68</v>
      </c>
      <c r="AE222" s="46"/>
      <c r="AF222" s="47">
        <f t="shared" si="103"/>
        <v>1</v>
      </c>
    </row>
    <row r="223" spans="1:32" x14ac:dyDescent="0.25">
      <c r="A223" s="26"/>
      <c r="B223" s="26"/>
      <c r="C223" s="26"/>
      <c r="D223" s="26"/>
      <c r="E223" s="26"/>
      <c r="F223" s="26" t="s">
        <v>1041</v>
      </c>
      <c r="G223" s="26"/>
      <c r="H223" s="26"/>
      <c r="I223" s="26"/>
      <c r="J223" s="34">
        <v>926.29</v>
      </c>
      <c r="K223" s="46"/>
      <c r="L223" s="34"/>
      <c r="M223" s="46"/>
      <c r="N223" s="34"/>
      <c r="O223" s="46"/>
      <c r="P223" s="47"/>
      <c r="Q223" s="46"/>
      <c r="R223" s="34">
        <v>0</v>
      </c>
      <c r="S223" s="46"/>
      <c r="T223" s="34">
        <v>0</v>
      </c>
      <c r="U223" s="46"/>
      <c r="V223" s="34">
        <f t="shared" si="98"/>
        <v>0</v>
      </c>
      <c r="W223" s="46"/>
      <c r="X223" s="47">
        <f t="shared" si="99"/>
        <v>0</v>
      </c>
      <c r="Y223" s="46"/>
      <c r="Z223" s="34">
        <f t="shared" si="100"/>
        <v>926.29</v>
      </c>
      <c r="AA223" s="46"/>
      <c r="AB223" s="34">
        <f t="shared" si="101"/>
        <v>0</v>
      </c>
      <c r="AC223" s="46"/>
      <c r="AD223" s="34">
        <f t="shared" si="102"/>
        <v>926.29</v>
      </c>
      <c r="AE223" s="46"/>
      <c r="AF223" s="47">
        <f t="shared" si="103"/>
        <v>1</v>
      </c>
    </row>
    <row r="224" spans="1:32" ht="15.75" thickBot="1" x14ac:dyDescent="0.3">
      <c r="A224" s="26"/>
      <c r="B224" s="26"/>
      <c r="C224" s="26"/>
      <c r="D224" s="26"/>
      <c r="E224" s="26"/>
      <c r="F224" s="26" t="s">
        <v>1042</v>
      </c>
      <c r="G224" s="26"/>
      <c r="H224" s="26"/>
      <c r="I224" s="26"/>
      <c r="J224" s="38">
        <v>363.37</v>
      </c>
      <c r="K224" s="46"/>
      <c r="L224" s="34"/>
      <c r="M224" s="46"/>
      <c r="N224" s="34"/>
      <c r="O224" s="46"/>
      <c r="P224" s="47"/>
      <c r="Q224" s="46"/>
      <c r="R224" s="38">
        <v>0</v>
      </c>
      <c r="S224" s="46"/>
      <c r="T224" s="38">
        <v>0</v>
      </c>
      <c r="U224" s="46"/>
      <c r="V224" s="38">
        <f t="shared" si="98"/>
        <v>0</v>
      </c>
      <c r="W224" s="46"/>
      <c r="X224" s="51">
        <f t="shared" si="99"/>
        <v>0</v>
      </c>
      <c r="Y224" s="46"/>
      <c r="Z224" s="38">
        <f t="shared" si="100"/>
        <v>363.37</v>
      </c>
      <c r="AA224" s="46"/>
      <c r="AB224" s="38">
        <f t="shared" si="101"/>
        <v>0</v>
      </c>
      <c r="AC224" s="46"/>
      <c r="AD224" s="38">
        <f t="shared" si="102"/>
        <v>363.37</v>
      </c>
      <c r="AE224" s="46"/>
      <c r="AF224" s="51">
        <f t="shared" si="103"/>
        <v>1</v>
      </c>
    </row>
    <row r="225" spans="1:32" x14ac:dyDescent="0.25">
      <c r="A225" s="26"/>
      <c r="B225" s="26"/>
      <c r="C225" s="26"/>
      <c r="D225" s="26"/>
      <c r="E225" s="26" t="s">
        <v>1043</v>
      </c>
      <c r="F225" s="26"/>
      <c r="G225" s="26"/>
      <c r="H225" s="26"/>
      <c r="I225" s="26"/>
      <c r="J225" s="34">
        <f>ROUND(SUM(J216:J224),5)</f>
        <v>34678.71</v>
      </c>
      <c r="K225" s="46"/>
      <c r="L225" s="34"/>
      <c r="M225" s="46"/>
      <c r="N225" s="34"/>
      <c r="O225" s="46"/>
      <c r="P225" s="47"/>
      <c r="Q225" s="46"/>
      <c r="R225" s="34">
        <f>ROUND(SUM(R216:R224),5)</f>
        <v>0</v>
      </c>
      <c r="S225" s="46"/>
      <c r="T225" s="34">
        <f>ROUND(SUM(T216:T224),5)</f>
        <v>0</v>
      </c>
      <c r="U225" s="46"/>
      <c r="V225" s="34">
        <f t="shared" si="98"/>
        <v>0</v>
      </c>
      <c r="W225" s="46"/>
      <c r="X225" s="47">
        <f t="shared" si="99"/>
        <v>0</v>
      </c>
      <c r="Y225" s="46"/>
      <c r="Z225" s="34">
        <f t="shared" si="100"/>
        <v>34678.71</v>
      </c>
      <c r="AA225" s="46"/>
      <c r="AB225" s="34">
        <f t="shared" si="101"/>
        <v>0</v>
      </c>
      <c r="AC225" s="46"/>
      <c r="AD225" s="34">
        <f t="shared" si="102"/>
        <v>34678.71</v>
      </c>
      <c r="AE225" s="46"/>
      <c r="AF225" s="47">
        <f t="shared" si="103"/>
        <v>1</v>
      </c>
    </row>
    <row r="226" spans="1:32" ht="15.75" thickBot="1" x14ac:dyDescent="0.3">
      <c r="A226" s="26"/>
      <c r="B226" s="26"/>
      <c r="C226" s="26"/>
      <c r="D226" s="26"/>
      <c r="E226" s="26" t="s">
        <v>1044</v>
      </c>
      <c r="F226" s="26"/>
      <c r="G226" s="26"/>
      <c r="H226" s="26"/>
      <c r="I226" s="26"/>
      <c r="J226" s="35">
        <v>5317.2</v>
      </c>
      <c r="K226" s="46"/>
      <c r="L226" s="34"/>
      <c r="M226" s="46"/>
      <c r="N226" s="34"/>
      <c r="O226" s="46"/>
      <c r="P226" s="47"/>
      <c r="Q226" s="46"/>
      <c r="R226" s="35">
        <v>0</v>
      </c>
      <c r="S226" s="46"/>
      <c r="T226" s="35">
        <v>0</v>
      </c>
      <c r="U226" s="46"/>
      <c r="V226" s="35">
        <f t="shared" si="98"/>
        <v>0</v>
      </c>
      <c r="W226" s="46"/>
      <c r="X226" s="48">
        <f t="shared" si="99"/>
        <v>0</v>
      </c>
      <c r="Y226" s="46"/>
      <c r="Z226" s="35">
        <f t="shared" si="100"/>
        <v>5317.2</v>
      </c>
      <c r="AA226" s="46"/>
      <c r="AB226" s="35">
        <f t="shared" si="101"/>
        <v>0</v>
      </c>
      <c r="AC226" s="46"/>
      <c r="AD226" s="35">
        <f t="shared" si="102"/>
        <v>5317.2</v>
      </c>
      <c r="AE226" s="46"/>
      <c r="AF226" s="48">
        <f t="shared" si="103"/>
        <v>1</v>
      </c>
    </row>
    <row r="227" spans="1:32" ht="15.75" thickBot="1" x14ac:dyDescent="0.3">
      <c r="A227" s="26"/>
      <c r="B227" s="26"/>
      <c r="C227" s="26"/>
      <c r="D227" s="26" t="s">
        <v>967</v>
      </c>
      <c r="E227" s="26"/>
      <c r="F227" s="26"/>
      <c r="G227" s="26"/>
      <c r="H227" s="26"/>
      <c r="I227" s="26"/>
      <c r="J227" s="36">
        <f>ROUND(J215+SUM(J225:J226),5)</f>
        <v>39995.910000000003</v>
      </c>
      <c r="K227" s="46"/>
      <c r="L227" s="34"/>
      <c r="M227" s="46"/>
      <c r="N227" s="34"/>
      <c r="O227" s="46"/>
      <c r="P227" s="47"/>
      <c r="Q227" s="46"/>
      <c r="R227" s="36">
        <f>ROUND(R215+SUM(R225:R226),5)</f>
        <v>0</v>
      </c>
      <c r="S227" s="46"/>
      <c r="T227" s="36">
        <f>ROUND(T215+SUM(T225:T226),5)</f>
        <v>0</v>
      </c>
      <c r="U227" s="46"/>
      <c r="V227" s="36">
        <f t="shared" si="98"/>
        <v>0</v>
      </c>
      <c r="W227" s="46"/>
      <c r="X227" s="50">
        <f t="shared" si="99"/>
        <v>0</v>
      </c>
      <c r="Y227" s="46"/>
      <c r="Z227" s="36">
        <f t="shared" si="100"/>
        <v>39995.910000000003</v>
      </c>
      <c r="AA227" s="46"/>
      <c r="AB227" s="36">
        <f t="shared" si="101"/>
        <v>0</v>
      </c>
      <c r="AC227" s="46"/>
      <c r="AD227" s="36">
        <f t="shared" si="102"/>
        <v>39995.910000000003</v>
      </c>
      <c r="AE227" s="46"/>
      <c r="AF227" s="50">
        <f t="shared" si="103"/>
        <v>1</v>
      </c>
    </row>
    <row r="228" spans="1:32" x14ac:dyDescent="0.25">
      <c r="A228" s="26"/>
      <c r="B228" s="26"/>
      <c r="C228" s="26" t="s">
        <v>967</v>
      </c>
      <c r="D228" s="26"/>
      <c r="E228" s="26"/>
      <c r="F228" s="26"/>
      <c r="G228" s="26"/>
      <c r="H228" s="26"/>
      <c r="I228" s="26"/>
      <c r="J228" s="34">
        <f>ROUND(SUM(J205:J207)+J214+J227,5)</f>
        <v>95224.56</v>
      </c>
      <c r="K228" s="46"/>
      <c r="L228" s="34"/>
      <c r="M228" s="46"/>
      <c r="N228" s="34"/>
      <c r="O228" s="46"/>
      <c r="P228" s="47"/>
      <c r="Q228" s="46"/>
      <c r="R228" s="34">
        <f>ROUND(SUM(R205:R207)+R214+R227,5)</f>
        <v>0</v>
      </c>
      <c r="S228" s="46"/>
      <c r="T228" s="34">
        <f>ROUND(SUM(T205:T207)+T214+T227,5)</f>
        <v>0</v>
      </c>
      <c r="U228" s="46"/>
      <c r="V228" s="34">
        <f t="shared" si="98"/>
        <v>0</v>
      </c>
      <c r="W228" s="46"/>
      <c r="X228" s="47">
        <f t="shared" si="99"/>
        <v>0</v>
      </c>
      <c r="Y228" s="46"/>
      <c r="Z228" s="34">
        <f t="shared" si="100"/>
        <v>95224.56</v>
      </c>
      <c r="AA228" s="46"/>
      <c r="AB228" s="34">
        <f t="shared" si="101"/>
        <v>0</v>
      </c>
      <c r="AC228" s="46"/>
      <c r="AD228" s="34">
        <f t="shared" si="102"/>
        <v>95224.56</v>
      </c>
      <c r="AE228" s="46"/>
      <c r="AF228" s="47">
        <f t="shared" si="103"/>
        <v>1</v>
      </c>
    </row>
    <row r="229" spans="1:32" x14ac:dyDescent="0.25">
      <c r="A229" s="26"/>
      <c r="B229" s="26"/>
      <c r="C229" s="26" t="s">
        <v>968</v>
      </c>
      <c r="D229" s="26"/>
      <c r="E229" s="26"/>
      <c r="F229" s="26"/>
      <c r="G229" s="26"/>
      <c r="H229" s="26"/>
      <c r="I229" s="26"/>
      <c r="J229" s="34"/>
      <c r="K229" s="46"/>
      <c r="L229" s="34"/>
      <c r="M229" s="46"/>
      <c r="N229" s="34"/>
      <c r="O229" s="46"/>
      <c r="P229" s="47"/>
      <c r="Q229" s="46"/>
      <c r="R229" s="34"/>
      <c r="S229" s="46"/>
      <c r="T229" s="34"/>
      <c r="U229" s="46"/>
      <c r="V229" s="34"/>
      <c r="W229" s="46"/>
      <c r="X229" s="47"/>
      <c r="Y229" s="46"/>
      <c r="Z229" s="34"/>
      <c r="AA229" s="46"/>
      <c r="AB229" s="34"/>
      <c r="AC229" s="46"/>
      <c r="AD229" s="34"/>
      <c r="AE229" s="46"/>
      <c r="AF229" s="47"/>
    </row>
    <row r="230" spans="1:32" x14ac:dyDescent="0.25">
      <c r="A230" s="26"/>
      <c r="B230" s="26"/>
      <c r="C230" s="26"/>
      <c r="D230" s="26" t="s">
        <v>1045</v>
      </c>
      <c r="E230" s="26"/>
      <c r="F230" s="26"/>
      <c r="G230" s="26"/>
      <c r="H230" s="26"/>
      <c r="I230" s="26"/>
      <c r="J230" s="34">
        <v>5567.2</v>
      </c>
      <c r="K230" s="46"/>
      <c r="L230" s="34"/>
      <c r="M230" s="46"/>
      <c r="N230" s="34"/>
      <c r="O230" s="46"/>
      <c r="P230" s="47"/>
      <c r="Q230" s="46"/>
      <c r="R230" s="34">
        <v>0</v>
      </c>
      <c r="S230" s="46"/>
      <c r="T230" s="34">
        <v>0</v>
      </c>
      <c r="U230" s="46"/>
      <c r="V230" s="34">
        <f>ROUND((R230-T230),5)</f>
        <v>0</v>
      </c>
      <c r="W230" s="46"/>
      <c r="X230" s="47">
        <f>ROUND(IF(T230=0, IF(R230=0, 0, 1), R230/T230),5)</f>
        <v>0</v>
      </c>
      <c r="Y230" s="46"/>
      <c r="Z230" s="34">
        <f>ROUND(J230+R230,5)</f>
        <v>5567.2</v>
      </c>
      <c r="AA230" s="46"/>
      <c r="AB230" s="34">
        <f>ROUND(L230+T230,5)</f>
        <v>0</v>
      </c>
      <c r="AC230" s="46"/>
      <c r="AD230" s="34">
        <f>ROUND((Z230-AB230),5)</f>
        <v>5567.2</v>
      </c>
      <c r="AE230" s="46"/>
      <c r="AF230" s="47">
        <f>ROUND(IF(AB230=0, IF(Z230=0, 0, 1), Z230/AB230),5)</f>
        <v>1</v>
      </c>
    </row>
    <row r="231" spans="1:32" x14ac:dyDescent="0.25">
      <c r="A231" s="26"/>
      <c r="B231" s="26"/>
      <c r="C231" s="26"/>
      <c r="D231" s="26" t="s">
        <v>1046</v>
      </c>
      <c r="E231" s="26"/>
      <c r="F231" s="26"/>
      <c r="G231" s="26"/>
      <c r="H231" s="26"/>
      <c r="I231" s="26"/>
      <c r="J231" s="34">
        <v>76174.92</v>
      </c>
      <c r="K231" s="46"/>
      <c r="L231" s="34"/>
      <c r="M231" s="46"/>
      <c r="N231" s="34"/>
      <c r="O231" s="46"/>
      <c r="P231" s="47"/>
      <c r="Q231" s="46"/>
      <c r="R231" s="34">
        <v>0</v>
      </c>
      <c r="S231" s="46"/>
      <c r="T231" s="34">
        <v>0</v>
      </c>
      <c r="U231" s="46"/>
      <c r="V231" s="34">
        <f>ROUND((R231-T231),5)</f>
        <v>0</v>
      </c>
      <c r="W231" s="46"/>
      <c r="X231" s="47">
        <f>ROUND(IF(T231=0, IF(R231=0, 0, 1), R231/T231),5)</f>
        <v>0</v>
      </c>
      <c r="Y231" s="46"/>
      <c r="Z231" s="34">
        <f>ROUND(J231+R231,5)</f>
        <v>76174.92</v>
      </c>
      <c r="AA231" s="46"/>
      <c r="AB231" s="34">
        <f>ROUND(L231+T231,5)</f>
        <v>0</v>
      </c>
      <c r="AC231" s="46"/>
      <c r="AD231" s="34">
        <f>ROUND((Z231-AB231),5)</f>
        <v>76174.92</v>
      </c>
      <c r="AE231" s="46"/>
      <c r="AF231" s="47">
        <f>ROUND(IF(AB231=0, IF(Z231=0, 0, 1), Z231/AB231),5)</f>
        <v>1</v>
      </c>
    </row>
    <row r="232" spans="1:32" x14ac:dyDescent="0.25">
      <c r="A232" s="26"/>
      <c r="B232" s="26"/>
      <c r="C232" s="26"/>
      <c r="D232" s="26" t="s">
        <v>969</v>
      </c>
      <c r="E232" s="26"/>
      <c r="F232" s="26"/>
      <c r="G232" s="26"/>
      <c r="H232" s="26"/>
      <c r="I232" s="26"/>
      <c r="J232" s="34"/>
      <c r="K232" s="46"/>
      <c r="L232" s="34"/>
      <c r="M232" s="46"/>
      <c r="N232" s="34"/>
      <c r="O232" s="46"/>
      <c r="P232" s="47"/>
      <c r="Q232" s="46"/>
      <c r="R232" s="34"/>
      <c r="S232" s="46"/>
      <c r="T232" s="34"/>
      <c r="U232" s="46"/>
      <c r="V232" s="34"/>
      <c r="W232" s="46"/>
      <c r="X232" s="47"/>
      <c r="Y232" s="46"/>
      <c r="Z232" s="34"/>
      <c r="AA232" s="46"/>
      <c r="AB232" s="34"/>
      <c r="AC232" s="46"/>
      <c r="AD232" s="34"/>
      <c r="AE232" s="46"/>
      <c r="AF232" s="47"/>
    </row>
    <row r="233" spans="1:32" x14ac:dyDescent="0.25">
      <c r="A233" s="26"/>
      <c r="B233" s="26"/>
      <c r="C233" s="26"/>
      <c r="D233" s="26"/>
      <c r="E233" s="26" t="s">
        <v>970</v>
      </c>
      <c r="F233" s="26"/>
      <c r="G233" s="26"/>
      <c r="H233" s="26"/>
      <c r="I233" s="26"/>
      <c r="J233" s="34">
        <v>0</v>
      </c>
      <c r="K233" s="46"/>
      <c r="L233" s="34">
        <v>5350.36</v>
      </c>
      <c r="M233" s="46"/>
      <c r="N233" s="34">
        <f>ROUND((J233-L233),5)</f>
        <v>-5350.36</v>
      </c>
      <c r="O233" s="46"/>
      <c r="P233" s="47">
        <f>ROUND(IF(L233=0, IF(J233=0, 0, 1), J233/L233),5)</f>
        <v>0</v>
      </c>
      <c r="Q233" s="46"/>
      <c r="R233" s="34">
        <v>0</v>
      </c>
      <c r="S233" s="46"/>
      <c r="T233" s="34">
        <v>0</v>
      </c>
      <c r="U233" s="46"/>
      <c r="V233" s="34">
        <f>ROUND((R233-T233),5)</f>
        <v>0</v>
      </c>
      <c r="W233" s="46"/>
      <c r="X233" s="47">
        <f>ROUND(IF(T233=0, IF(R233=0, 0, 1), R233/T233),5)</f>
        <v>0</v>
      </c>
      <c r="Y233" s="46"/>
      <c r="Z233" s="34">
        <f>ROUND(J233+R233,5)</f>
        <v>0</v>
      </c>
      <c r="AA233" s="46"/>
      <c r="AB233" s="34">
        <f>ROUND(L233+T233,5)</f>
        <v>5350.36</v>
      </c>
      <c r="AC233" s="46"/>
      <c r="AD233" s="34">
        <f>ROUND((Z233-AB233),5)</f>
        <v>-5350.36</v>
      </c>
      <c r="AE233" s="46"/>
      <c r="AF233" s="47">
        <f>ROUND(IF(AB233=0, IF(Z233=0, 0, 1), Z233/AB233),5)</f>
        <v>0</v>
      </c>
    </row>
    <row r="234" spans="1:32" x14ac:dyDescent="0.25">
      <c r="A234" s="26"/>
      <c r="B234" s="26"/>
      <c r="C234" s="26"/>
      <c r="D234" s="26"/>
      <c r="E234" s="26" t="s">
        <v>971</v>
      </c>
      <c r="F234" s="26"/>
      <c r="G234" s="26"/>
      <c r="H234" s="26"/>
      <c r="I234" s="26"/>
      <c r="J234" s="34">
        <v>0</v>
      </c>
      <c r="K234" s="46"/>
      <c r="L234" s="34">
        <v>5000</v>
      </c>
      <c r="M234" s="46"/>
      <c r="N234" s="34">
        <f>ROUND((J234-L234),5)</f>
        <v>-5000</v>
      </c>
      <c r="O234" s="46"/>
      <c r="P234" s="47">
        <f>ROUND(IF(L234=0, IF(J234=0, 0, 1), J234/L234),5)</f>
        <v>0</v>
      </c>
      <c r="Q234" s="46"/>
      <c r="R234" s="34">
        <v>0</v>
      </c>
      <c r="S234" s="46"/>
      <c r="T234" s="34">
        <v>0</v>
      </c>
      <c r="U234" s="46"/>
      <c r="V234" s="34">
        <f>ROUND((R234-T234),5)</f>
        <v>0</v>
      </c>
      <c r="W234" s="46"/>
      <c r="X234" s="47">
        <f>ROUND(IF(T234=0, IF(R234=0, 0, 1), R234/T234),5)</f>
        <v>0</v>
      </c>
      <c r="Y234" s="46"/>
      <c r="Z234" s="34">
        <f>ROUND(J234+R234,5)</f>
        <v>0</v>
      </c>
      <c r="AA234" s="46"/>
      <c r="AB234" s="34">
        <f>ROUND(L234+T234,5)</f>
        <v>5000</v>
      </c>
      <c r="AC234" s="46"/>
      <c r="AD234" s="34">
        <f>ROUND((Z234-AB234),5)</f>
        <v>-5000</v>
      </c>
      <c r="AE234" s="46"/>
      <c r="AF234" s="47">
        <f>ROUND(IF(AB234=0, IF(Z234=0, 0, 1), Z234/AB234),5)</f>
        <v>0</v>
      </c>
    </row>
    <row r="235" spans="1:32" x14ac:dyDescent="0.25">
      <c r="A235" s="26"/>
      <c r="B235" s="26"/>
      <c r="C235" s="26"/>
      <c r="D235" s="26"/>
      <c r="E235" s="26" t="s">
        <v>972</v>
      </c>
      <c r="F235" s="26"/>
      <c r="G235" s="26"/>
      <c r="H235" s="26"/>
      <c r="I235" s="26"/>
      <c r="J235" s="34">
        <v>0</v>
      </c>
      <c r="K235" s="46"/>
      <c r="L235" s="34">
        <v>5000</v>
      </c>
      <c r="M235" s="46"/>
      <c r="N235" s="34">
        <f>ROUND((J235-L235),5)</f>
        <v>-5000</v>
      </c>
      <c r="O235" s="46"/>
      <c r="P235" s="47">
        <f>ROUND(IF(L235=0, IF(J235=0, 0, 1), J235/L235),5)</f>
        <v>0</v>
      </c>
      <c r="Q235" s="46"/>
      <c r="R235" s="34">
        <v>0</v>
      </c>
      <c r="S235" s="46"/>
      <c r="T235" s="34">
        <v>0</v>
      </c>
      <c r="U235" s="46"/>
      <c r="V235" s="34">
        <f>ROUND((R235-T235),5)</f>
        <v>0</v>
      </c>
      <c r="W235" s="46"/>
      <c r="X235" s="47">
        <f>ROUND(IF(T235=0, IF(R235=0, 0, 1), R235/T235),5)</f>
        <v>0</v>
      </c>
      <c r="Y235" s="46"/>
      <c r="Z235" s="34">
        <f>ROUND(J235+R235,5)</f>
        <v>0</v>
      </c>
      <c r="AA235" s="46"/>
      <c r="AB235" s="34">
        <f>ROUND(L235+T235,5)</f>
        <v>5000</v>
      </c>
      <c r="AC235" s="46"/>
      <c r="AD235" s="34">
        <f>ROUND((Z235-AB235),5)</f>
        <v>-5000</v>
      </c>
      <c r="AE235" s="46"/>
      <c r="AF235" s="47">
        <f>ROUND(IF(AB235=0, IF(Z235=0, 0, 1), Z235/AB235),5)</f>
        <v>0</v>
      </c>
    </row>
    <row r="236" spans="1:32" ht="15.75" thickBot="1" x14ac:dyDescent="0.3">
      <c r="A236" s="26"/>
      <c r="B236" s="26"/>
      <c r="C236" s="26"/>
      <c r="D236" s="26"/>
      <c r="E236" s="26" t="s">
        <v>973</v>
      </c>
      <c r="F236" s="26"/>
      <c r="G236" s="26"/>
      <c r="H236" s="26"/>
      <c r="I236" s="26"/>
      <c r="J236" s="38">
        <v>0</v>
      </c>
      <c r="K236" s="46"/>
      <c r="L236" s="38">
        <v>1000</v>
      </c>
      <c r="M236" s="46"/>
      <c r="N236" s="38">
        <f>ROUND((J236-L236),5)</f>
        <v>-1000</v>
      </c>
      <c r="O236" s="46"/>
      <c r="P236" s="51">
        <f>ROUND(IF(L236=0, IF(J236=0, 0, 1), J236/L236),5)</f>
        <v>0</v>
      </c>
      <c r="Q236" s="46"/>
      <c r="R236" s="38">
        <v>0</v>
      </c>
      <c r="S236" s="46"/>
      <c r="T236" s="38">
        <v>0</v>
      </c>
      <c r="U236" s="46"/>
      <c r="V236" s="38">
        <f>ROUND((R236-T236),5)</f>
        <v>0</v>
      </c>
      <c r="W236" s="46"/>
      <c r="X236" s="51">
        <f>ROUND(IF(T236=0, IF(R236=0, 0, 1), R236/T236),5)</f>
        <v>0</v>
      </c>
      <c r="Y236" s="46"/>
      <c r="Z236" s="38">
        <f>ROUND(J236+R236,5)</f>
        <v>0</v>
      </c>
      <c r="AA236" s="46"/>
      <c r="AB236" s="38">
        <f>ROUND(L236+T236,5)</f>
        <v>1000</v>
      </c>
      <c r="AC236" s="46"/>
      <c r="AD236" s="38">
        <f>ROUND((Z236-AB236),5)</f>
        <v>-1000</v>
      </c>
      <c r="AE236" s="46"/>
      <c r="AF236" s="51">
        <f>ROUND(IF(AB236=0, IF(Z236=0, 0, 1), Z236/AB236),5)</f>
        <v>0</v>
      </c>
    </row>
    <row r="237" spans="1:32" x14ac:dyDescent="0.25">
      <c r="A237" s="26"/>
      <c r="B237" s="26"/>
      <c r="C237" s="26"/>
      <c r="D237" s="26" t="s">
        <v>12</v>
      </c>
      <c r="E237" s="26"/>
      <c r="F237" s="26"/>
      <c r="G237" s="26"/>
      <c r="H237" s="26"/>
      <c r="I237" s="26"/>
      <c r="J237" s="34">
        <f>ROUND(SUM(J232:J236),5)</f>
        <v>0</v>
      </c>
      <c r="K237" s="46"/>
      <c r="L237" s="34">
        <f>ROUND(SUM(L232:L236),5)</f>
        <v>16350.36</v>
      </c>
      <c r="M237" s="46"/>
      <c r="N237" s="34">
        <f>ROUND((J237-L237),5)</f>
        <v>-16350.36</v>
      </c>
      <c r="O237" s="46"/>
      <c r="P237" s="47">
        <f>ROUND(IF(L237=0, IF(J237=0, 0, 1), J237/L237),5)</f>
        <v>0</v>
      </c>
      <c r="Q237" s="46"/>
      <c r="R237" s="34">
        <f>ROUND(SUM(R232:R236),5)</f>
        <v>0</v>
      </c>
      <c r="S237" s="46"/>
      <c r="T237" s="34">
        <f>ROUND(SUM(T232:T236),5)</f>
        <v>0</v>
      </c>
      <c r="U237" s="46"/>
      <c r="V237" s="34">
        <f>ROUND((R237-T237),5)</f>
        <v>0</v>
      </c>
      <c r="W237" s="46"/>
      <c r="X237" s="47">
        <f>ROUND(IF(T237=0, IF(R237=0, 0, 1), R237/T237),5)</f>
        <v>0</v>
      </c>
      <c r="Y237" s="46"/>
      <c r="Z237" s="34">
        <f>ROUND(J237+R237,5)</f>
        <v>0</v>
      </c>
      <c r="AA237" s="46"/>
      <c r="AB237" s="34">
        <f>ROUND(L237+T237,5)</f>
        <v>16350.36</v>
      </c>
      <c r="AC237" s="46"/>
      <c r="AD237" s="34">
        <f>ROUND((Z237-AB237),5)</f>
        <v>-16350.36</v>
      </c>
      <c r="AE237" s="46"/>
      <c r="AF237" s="47">
        <f>ROUND(IF(AB237=0, IF(Z237=0, 0, 1), Z237/AB237),5)</f>
        <v>0</v>
      </c>
    </row>
    <row r="238" spans="1:32" x14ac:dyDescent="0.25">
      <c r="A238" s="26"/>
      <c r="B238" s="26"/>
      <c r="C238" s="26"/>
      <c r="D238" s="26" t="s">
        <v>974</v>
      </c>
      <c r="E238" s="26"/>
      <c r="F238" s="26"/>
      <c r="G238" s="26"/>
      <c r="H238" s="26"/>
      <c r="I238" s="26"/>
      <c r="J238" s="34"/>
      <c r="K238" s="46"/>
      <c r="L238" s="34"/>
      <c r="M238" s="46"/>
      <c r="N238" s="34"/>
      <c r="O238" s="46"/>
      <c r="P238" s="47"/>
      <c r="Q238" s="46"/>
      <c r="R238" s="34"/>
      <c r="S238" s="46"/>
      <c r="T238" s="34"/>
      <c r="U238" s="46"/>
      <c r="V238" s="34"/>
      <c r="W238" s="46"/>
      <c r="X238" s="47"/>
      <c r="Y238" s="46"/>
      <c r="Z238" s="34"/>
      <c r="AA238" s="46"/>
      <c r="AB238" s="34"/>
      <c r="AC238" s="46"/>
      <c r="AD238" s="34"/>
      <c r="AE238" s="46"/>
      <c r="AF238" s="47"/>
    </row>
    <row r="239" spans="1:32" x14ac:dyDescent="0.25">
      <c r="A239" s="26"/>
      <c r="B239" s="26"/>
      <c r="C239" s="26"/>
      <c r="D239" s="26"/>
      <c r="E239" s="26" t="s">
        <v>1047</v>
      </c>
      <c r="F239" s="26"/>
      <c r="G239" s="26"/>
      <c r="H239" s="26"/>
      <c r="I239" s="26"/>
      <c r="J239" s="34"/>
      <c r="K239" s="46"/>
      <c r="L239" s="34"/>
      <c r="M239" s="46"/>
      <c r="N239" s="34"/>
      <c r="O239" s="46"/>
      <c r="P239" s="47"/>
      <c r="Q239" s="46"/>
      <c r="R239" s="34"/>
      <c r="S239" s="46"/>
      <c r="T239" s="34"/>
      <c r="U239" s="46"/>
      <c r="V239" s="34"/>
      <c r="W239" s="46"/>
      <c r="X239" s="47"/>
      <c r="Y239" s="46"/>
      <c r="Z239" s="34"/>
      <c r="AA239" s="46"/>
      <c r="AB239" s="34"/>
      <c r="AC239" s="46"/>
      <c r="AD239" s="34"/>
      <c r="AE239" s="46"/>
      <c r="AF239" s="47"/>
    </row>
    <row r="240" spans="1:32" ht="15.75" thickBot="1" x14ac:dyDescent="0.3">
      <c r="A240" s="26"/>
      <c r="B240" s="26"/>
      <c r="C240" s="26"/>
      <c r="D240" s="26"/>
      <c r="E240" s="26"/>
      <c r="F240" s="26" t="s">
        <v>1048</v>
      </c>
      <c r="G240" s="26"/>
      <c r="H240" s="26"/>
      <c r="I240" s="26"/>
      <c r="J240" s="38">
        <v>4547.93</v>
      </c>
      <c r="K240" s="46"/>
      <c r="L240" s="34"/>
      <c r="M240" s="46"/>
      <c r="N240" s="34"/>
      <c r="O240" s="46"/>
      <c r="P240" s="47"/>
      <c r="Q240" s="46"/>
      <c r="R240" s="38">
        <v>0</v>
      </c>
      <c r="S240" s="46"/>
      <c r="T240" s="38">
        <v>0</v>
      </c>
      <c r="U240" s="46"/>
      <c r="V240" s="38">
        <f>ROUND((R240-T240),5)</f>
        <v>0</v>
      </c>
      <c r="W240" s="46"/>
      <c r="X240" s="51">
        <f>ROUND(IF(T240=0, IF(R240=0, 0, 1), R240/T240),5)</f>
        <v>0</v>
      </c>
      <c r="Y240" s="46"/>
      <c r="Z240" s="38">
        <f>ROUND(J240+R240,5)</f>
        <v>4547.93</v>
      </c>
      <c r="AA240" s="46"/>
      <c r="AB240" s="38">
        <f>ROUND(L240+T240,5)</f>
        <v>0</v>
      </c>
      <c r="AC240" s="46"/>
      <c r="AD240" s="38">
        <f>ROUND((Z240-AB240),5)</f>
        <v>4547.93</v>
      </c>
      <c r="AE240" s="46"/>
      <c r="AF240" s="51">
        <f>ROUND(IF(AB240=0, IF(Z240=0, 0, 1), Z240/AB240),5)</f>
        <v>1</v>
      </c>
    </row>
    <row r="241" spans="1:32" x14ac:dyDescent="0.25">
      <c r="A241" s="26"/>
      <c r="B241" s="26"/>
      <c r="C241" s="26"/>
      <c r="D241" s="26"/>
      <c r="E241" s="26" t="s">
        <v>1049</v>
      </c>
      <c r="F241" s="26"/>
      <c r="G241" s="26"/>
      <c r="H241" s="26"/>
      <c r="I241" s="26"/>
      <c r="J241" s="34">
        <f>ROUND(SUM(J239:J240),5)</f>
        <v>4547.93</v>
      </c>
      <c r="K241" s="46"/>
      <c r="L241" s="34"/>
      <c r="M241" s="46"/>
      <c r="N241" s="34"/>
      <c r="O241" s="46"/>
      <c r="P241" s="47"/>
      <c r="Q241" s="46"/>
      <c r="R241" s="34">
        <f>ROUND(SUM(R239:R240),5)</f>
        <v>0</v>
      </c>
      <c r="S241" s="46"/>
      <c r="T241" s="34">
        <f>ROUND(SUM(T239:T240),5)</f>
        <v>0</v>
      </c>
      <c r="U241" s="46"/>
      <c r="V241" s="34">
        <f>ROUND((R241-T241),5)</f>
        <v>0</v>
      </c>
      <c r="W241" s="46"/>
      <c r="X241" s="47">
        <f>ROUND(IF(T241=0, IF(R241=0, 0, 1), R241/T241),5)</f>
        <v>0</v>
      </c>
      <c r="Y241" s="46"/>
      <c r="Z241" s="34">
        <f>ROUND(J241+R241,5)</f>
        <v>4547.93</v>
      </c>
      <c r="AA241" s="46"/>
      <c r="AB241" s="34">
        <f>ROUND(L241+T241,5)</f>
        <v>0</v>
      </c>
      <c r="AC241" s="46"/>
      <c r="AD241" s="34">
        <f>ROUND((Z241-AB241),5)</f>
        <v>4547.93</v>
      </c>
      <c r="AE241" s="46"/>
      <c r="AF241" s="47">
        <f>ROUND(IF(AB241=0, IF(Z241=0, 0, 1), Z241/AB241),5)</f>
        <v>1</v>
      </c>
    </row>
    <row r="242" spans="1:32" x14ac:dyDescent="0.25">
      <c r="A242" s="26"/>
      <c r="B242" s="26"/>
      <c r="C242" s="26"/>
      <c r="D242" s="26"/>
      <c r="E242" s="26" t="s">
        <v>975</v>
      </c>
      <c r="F242" s="26"/>
      <c r="G242" s="26"/>
      <c r="H242" s="26"/>
      <c r="I242" s="26"/>
      <c r="J242" s="34">
        <v>72141.240000000005</v>
      </c>
      <c r="K242" s="46"/>
      <c r="L242" s="34"/>
      <c r="M242" s="46"/>
      <c r="N242" s="34"/>
      <c r="O242" s="46"/>
      <c r="P242" s="47"/>
      <c r="Q242" s="46"/>
      <c r="R242" s="34">
        <v>0</v>
      </c>
      <c r="S242" s="46"/>
      <c r="T242" s="34">
        <v>0</v>
      </c>
      <c r="U242" s="46"/>
      <c r="V242" s="34">
        <f>ROUND((R242-T242),5)</f>
        <v>0</v>
      </c>
      <c r="W242" s="46"/>
      <c r="X242" s="47">
        <f>ROUND(IF(T242=0, IF(R242=0, 0, 1), R242/T242),5)</f>
        <v>0</v>
      </c>
      <c r="Y242" s="46"/>
      <c r="Z242" s="34">
        <f>ROUND(J242+R242,5)</f>
        <v>72141.240000000005</v>
      </c>
      <c r="AA242" s="46"/>
      <c r="AB242" s="34">
        <f>ROUND(L242+T242,5)</f>
        <v>0</v>
      </c>
      <c r="AC242" s="46"/>
      <c r="AD242" s="34">
        <f>ROUND((Z242-AB242),5)</f>
        <v>72141.240000000005</v>
      </c>
      <c r="AE242" s="46"/>
      <c r="AF242" s="47">
        <f>ROUND(IF(AB242=0, IF(Z242=0, 0, 1), Z242/AB242),5)</f>
        <v>1</v>
      </c>
    </row>
    <row r="243" spans="1:32" ht="15.75" thickBot="1" x14ac:dyDescent="0.3">
      <c r="A243" s="26"/>
      <c r="B243" s="26"/>
      <c r="C243" s="26"/>
      <c r="D243" s="26"/>
      <c r="E243" s="26" t="s">
        <v>1050</v>
      </c>
      <c r="F243" s="26"/>
      <c r="G243" s="26"/>
      <c r="H243" s="26"/>
      <c r="I243" s="26"/>
      <c r="J243" s="38">
        <v>9240.27</v>
      </c>
      <c r="K243" s="46"/>
      <c r="L243" s="34"/>
      <c r="M243" s="46"/>
      <c r="N243" s="34"/>
      <c r="O243" s="46"/>
      <c r="P243" s="47"/>
      <c r="Q243" s="46"/>
      <c r="R243" s="38">
        <v>0</v>
      </c>
      <c r="S243" s="46"/>
      <c r="T243" s="38">
        <v>0</v>
      </c>
      <c r="U243" s="46"/>
      <c r="V243" s="38">
        <f>ROUND((R243-T243),5)</f>
        <v>0</v>
      </c>
      <c r="W243" s="46"/>
      <c r="X243" s="51">
        <f>ROUND(IF(T243=0, IF(R243=0, 0, 1), R243/T243),5)</f>
        <v>0</v>
      </c>
      <c r="Y243" s="46"/>
      <c r="Z243" s="38">
        <f>ROUND(J243+R243,5)</f>
        <v>9240.27</v>
      </c>
      <c r="AA243" s="46"/>
      <c r="AB243" s="38">
        <f>ROUND(L243+T243,5)</f>
        <v>0</v>
      </c>
      <c r="AC243" s="46"/>
      <c r="AD243" s="38">
        <f>ROUND((Z243-AB243),5)</f>
        <v>9240.27</v>
      </c>
      <c r="AE243" s="46"/>
      <c r="AF243" s="51">
        <f>ROUND(IF(AB243=0, IF(Z243=0, 0, 1), Z243/AB243),5)</f>
        <v>1</v>
      </c>
    </row>
    <row r="244" spans="1:32" x14ac:dyDescent="0.25">
      <c r="A244" s="26"/>
      <c r="B244" s="26"/>
      <c r="C244" s="26"/>
      <c r="D244" s="26" t="s">
        <v>976</v>
      </c>
      <c r="E244" s="26"/>
      <c r="F244" s="26"/>
      <c r="G244" s="26"/>
      <c r="H244" s="26"/>
      <c r="I244" s="26"/>
      <c r="J244" s="34">
        <f>ROUND(J238+SUM(J241:J243),5)</f>
        <v>85929.44</v>
      </c>
      <c r="K244" s="46"/>
      <c r="L244" s="34"/>
      <c r="M244" s="46"/>
      <c r="N244" s="34"/>
      <c r="O244" s="46"/>
      <c r="P244" s="47"/>
      <c r="Q244" s="46"/>
      <c r="R244" s="34">
        <f>ROUND(R238+SUM(R241:R243),5)</f>
        <v>0</v>
      </c>
      <c r="S244" s="46"/>
      <c r="T244" s="34">
        <f>ROUND(T238+SUM(T241:T243),5)</f>
        <v>0</v>
      </c>
      <c r="U244" s="46"/>
      <c r="V244" s="34">
        <f>ROUND((R244-T244),5)</f>
        <v>0</v>
      </c>
      <c r="W244" s="46"/>
      <c r="X244" s="47">
        <f>ROUND(IF(T244=0, IF(R244=0, 0, 1), R244/T244),5)</f>
        <v>0</v>
      </c>
      <c r="Y244" s="46"/>
      <c r="Z244" s="34">
        <f>ROUND(J244+R244,5)</f>
        <v>85929.44</v>
      </c>
      <c r="AA244" s="46"/>
      <c r="AB244" s="34">
        <f>ROUND(L244+T244,5)</f>
        <v>0</v>
      </c>
      <c r="AC244" s="46"/>
      <c r="AD244" s="34">
        <f>ROUND((Z244-AB244),5)</f>
        <v>85929.44</v>
      </c>
      <c r="AE244" s="46"/>
      <c r="AF244" s="47">
        <f>ROUND(IF(AB244=0, IF(Z244=0, 0, 1), Z244/AB244),5)</f>
        <v>1</v>
      </c>
    </row>
    <row r="245" spans="1:32" x14ac:dyDescent="0.25">
      <c r="A245" s="26"/>
      <c r="B245" s="26"/>
      <c r="C245" s="26"/>
      <c r="D245" s="26" t="s">
        <v>977</v>
      </c>
      <c r="E245" s="26"/>
      <c r="F245" s="26"/>
      <c r="G245" s="26"/>
      <c r="H245" s="26"/>
      <c r="I245" s="26"/>
      <c r="J245" s="34"/>
      <c r="K245" s="46"/>
      <c r="L245" s="34"/>
      <c r="M245" s="46"/>
      <c r="N245" s="34"/>
      <c r="O245" s="46"/>
      <c r="P245" s="47"/>
      <c r="Q245" s="46"/>
      <c r="R245" s="34"/>
      <c r="S245" s="46"/>
      <c r="T245" s="34"/>
      <c r="U245" s="46"/>
      <c r="V245" s="34"/>
      <c r="W245" s="46"/>
      <c r="X245" s="47"/>
      <c r="Y245" s="46"/>
      <c r="Z245" s="34"/>
      <c r="AA245" s="46"/>
      <c r="AB245" s="34"/>
      <c r="AC245" s="46"/>
      <c r="AD245" s="34"/>
      <c r="AE245" s="46"/>
      <c r="AF245" s="47"/>
    </row>
    <row r="246" spans="1:32" x14ac:dyDescent="0.25">
      <c r="A246" s="26"/>
      <c r="B246" s="26"/>
      <c r="C246" s="26"/>
      <c r="D246" s="26"/>
      <c r="E246" s="26" t="s">
        <v>978</v>
      </c>
      <c r="F246" s="26"/>
      <c r="G246" s="26"/>
      <c r="H246" s="26"/>
      <c r="I246" s="26"/>
      <c r="J246" s="34"/>
      <c r="K246" s="46"/>
      <c r="L246" s="34"/>
      <c r="M246" s="46"/>
      <c r="N246" s="34"/>
      <c r="O246" s="46"/>
      <c r="P246" s="47"/>
      <c r="Q246" s="46"/>
      <c r="R246" s="34"/>
      <c r="S246" s="46"/>
      <c r="T246" s="34"/>
      <c r="U246" s="46"/>
      <c r="V246" s="34"/>
      <c r="W246" s="46"/>
      <c r="X246" s="47"/>
      <c r="Y246" s="46"/>
      <c r="Z246" s="34"/>
      <c r="AA246" s="46"/>
      <c r="AB246" s="34"/>
      <c r="AC246" s="46"/>
      <c r="AD246" s="34"/>
      <c r="AE246" s="46"/>
      <c r="AF246" s="47"/>
    </row>
    <row r="247" spans="1:32" x14ac:dyDescent="0.25">
      <c r="A247" s="26"/>
      <c r="B247" s="26"/>
      <c r="C247" s="26"/>
      <c r="D247" s="26"/>
      <c r="E247" s="26"/>
      <c r="F247" s="26" t="s">
        <v>1051</v>
      </c>
      <c r="G247" s="26"/>
      <c r="H247" s="26"/>
      <c r="I247" s="26"/>
      <c r="J247" s="34">
        <v>7750.02</v>
      </c>
      <c r="K247" s="46"/>
      <c r="L247" s="34"/>
      <c r="M247" s="46"/>
      <c r="N247" s="34"/>
      <c r="O247" s="46"/>
      <c r="P247" s="47"/>
      <c r="Q247" s="46"/>
      <c r="R247" s="34">
        <v>0</v>
      </c>
      <c r="S247" s="46"/>
      <c r="T247" s="34">
        <v>0</v>
      </c>
      <c r="U247" s="46"/>
      <c r="V247" s="34">
        <f t="shared" ref="V247:V254" si="104">ROUND((R247-T247),5)</f>
        <v>0</v>
      </c>
      <c r="W247" s="46"/>
      <c r="X247" s="47">
        <f t="shared" ref="X247:X254" si="105">ROUND(IF(T247=0, IF(R247=0, 0, 1), R247/T247),5)</f>
        <v>0</v>
      </c>
      <c r="Y247" s="46"/>
      <c r="Z247" s="34">
        <f t="shared" ref="Z247:Z254" si="106">ROUND(J247+R247,5)</f>
        <v>7750.02</v>
      </c>
      <c r="AA247" s="46"/>
      <c r="AB247" s="34">
        <f t="shared" ref="AB247:AB254" si="107">ROUND(L247+T247,5)</f>
        <v>0</v>
      </c>
      <c r="AC247" s="46"/>
      <c r="AD247" s="34">
        <f t="shared" ref="AD247:AD254" si="108">ROUND((Z247-AB247),5)</f>
        <v>7750.02</v>
      </c>
      <c r="AE247" s="46"/>
      <c r="AF247" s="47">
        <f t="shared" ref="AF247:AF254" si="109">ROUND(IF(AB247=0, IF(Z247=0, 0, 1), Z247/AB247),5)</f>
        <v>1</v>
      </c>
    </row>
    <row r="248" spans="1:32" x14ac:dyDescent="0.25">
      <c r="A248" s="26"/>
      <c r="B248" s="26"/>
      <c r="C248" s="26"/>
      <c r="D248" s="26"/>
      <c r="E248" s="26"/>
      <c r="F248" s="26" t="s">
        <v>1052</v>
      </c>
      <c r="G248" s="26"/>
      <c r="H248" s="26"/>
      <c r="I248" s="26"/>
      <c r="J248" s="34">
        <v>7384.44</v>
      </c>
      <c r="K248" s="46"/>
      <c r="L248" s="34"/>
      <c r="M248" s="46"/>
      <c r="N248" s="34"/>
      <c r="O248" s="46"/>
      <c r="P248" s="47"/>
      <c r="Q248" s="46"/>
      <c r="R248" s="34">
        <v>0</v>
      </c>
      <c r="S248" s="46"/>
      <c r="T248" s="34">
        <v>0</v>
      </c>
      <c r="U248" s="46"/>
      <c r="V248" s="34">
        <f t="shared" si="104"/>
        <v>0</v>
      </c>
      <c r="W248" s="46"/>
      <c r="X248" s="47">
        <f t="shared" si="105"/>
        <v>0</v>
      </c>
      <c r="Y248" s="46"/>
      <c r="Z248" s="34">
        <f t="shared" si="106"/>
        <v>7384.44</v>
      </c>
      <c r="AA248" s="46"/>
      <c r="AB248" s="34">
        <f t="shared" si="107"/>
        <v>0</v>
      </c>
      <c r="AC248" s="46"/>
      <c r="AD248" s="34">
        <f t="shared" si="108"/>
        <v>7384.44</v>
      </c>
      <c r="AE248" s="46"/>
      <c r="AF248" s="47">
        <f t="shared" si="109"/>
        <v>1</v>
      </c>
    </row>
    <row r="249" spans="1:32" ht="15.75" thickBot="1" x14ac:dyDescent="0.3">
      <c r="A249" s="26"/>
      <c r="B249" s="26"/>
      <c r="C249" s="26"/>
      <c r="D249" s="26"/>
      <c r="E249" s="26"/>
      <c r="F249" s="26" t="s">
        <v>979</v>
      </c>
      <c r="G249" s="26"/>
      <c r="H249" s="26"/>
      <c r="I249" s="26"/>
      <c r="J249" s="35">
        <v>17697</v>
      </c>
      <c r="K249" s="46"/>
      <c r="L249" s="34"/>
      <c r="M249" s="46"/>
      <c r="N249" s="34"/>
      <c r="O249" s="46"/>
      <c r="P249" s="47"/>
      <c r="Q249" s="46"/>
      <c r="R249" s="35">
        <v>0</v>
      </c>
      <c r="S249" s="46"/>
      <c r="T249" s="35">
        <v>0</v>
      </c>
      <c r="U249" s="46"/>
      <c r="V249" s="35">
        <f t="shared" si="104"/>
        <v>0</v>
      </c>
      <c r="W249" s="46"/>
      <c r="X249" s="48">
        <f t="shared" si="105"/>
        <v>0</v>
      </c>
      <c r="Y249" s="46"/>
      <c r="Z249" s="35">
        <f t="shared" si="106"/>
        <v>17697</v>
      </c>
      <c r="AA249" s="46"/>
      <c r="AB249" s="35">
        <f t="shared" si="107"/>
        <v>0</v>
      </c>
      <c r="AC249" s="46"/>
      <c r="AD249" s="35">
        <f t="shared" si="108"/>
        <v>17697</v>
      </c>
      <c r="AE249" s="46"/>
      <c r="AF249" s="48">
        <f t="shared" si="109"/>
        <v>1</v>
      </c>
    </row>
    <row r="250" spans="1:32" ht="15.75" thickBot="1" x14ac:dyDescent="0.3">
      <c r="A250" s="26"/>
      <c r="B250" s="26"/>
      <c r="C250" s="26"/>
      <c r="D250" s="26"/>
      <c r="E250" s="26" t="s">
        <v>980</v>
      </c>
      <c r="F250" s="26"/>
      <c r="G250" s="26"/>
      <c r="H250" s="26"/>
      <c r="I250" s="26"/>
      <c r="J250" s="37">
        <f>ROUND(SUM(J246:J249),5)</f>
        <v>32831.46</v>
      </c>
      <c r="K250" s="46"/>
      <c r="L250" s="34"/>
      <c r="M250" s="46"/>
      <c r="N250" s="34"/>
      <c r="O250" s="46"/>
      <c r="P250" s="47"/>
      <c r="Q250" s="46"/>
      <c r="R250" s="37">
        <f>ROUND(SUM(R246:R249),5)</f>
        <v>0</v>
      </c>
      <c r="S250" s="46"/>
      <c r="T250" s="37">
        <f>ROUND(SUM(T246:T249),5)</f>
        <v>0</v>
      </c>
      <c r="U250" s="46"/>
      <c r="V250" s="37">
        <f t="shared" si="104"/>
        <v>0</v>
      </c>
      <c r="W250" s="46"/>
      <c r="X250" s="49">
        <f t="shared" si="105"/>
        <v>0</v>
      </c>
      <c r="Y250" s="46"/>
      <c r="Z250" s="37">
        <f t="shared" si="106"/>
        <v>32831.46</v>
      </c>
      <c r="AA250" s="46"/>
      <c r="AB250" s="37">
        <f t="shared" si="107"/>
        <v>0</v>
      </c>
      <c r="AC250" s="46"/>
      <c r="AD250" s="37">
        <f t="shared" si="108"/>
        <v>32831.46</v>
      </c>
      <c r="AE250" s="46"/>
      <c r="AF250" s="49">
        <f t="shared" si="109"/>
        <v>1</v>
      </c>
    </row>
    <row r="251" spans="1:32" ht="15.75" thickBot="1" x14ac:dyDescent="0.3">
      <c r="A251" s="26"/>
      <c r="B251" s="26"/>
      <c r="C251" s="26"/>
      <c r="D251" s="26" t="s">
        <v>981</v>
      </c>
      <c r="E251" s="26"/>
      <c r="F251" s="26"/>
      <c r="G251" s="26"/>
      <c r="H251" s="26"/>
      <c r="I251" s="26"/>
      <c r="J251" s="37">
        <f>ROUND(J245+J250,5)</f>
        <v>32831.46</v>
      </c>
      <c r="K251" s="46"/>
      <c r="L251" s="35"/>
      <c r="M251" s="46"/>
      <c r="N251" s="35"/>
      <c r="O251" s="46"/>
      <c r="P251" s="48"/>
      <c r="Q251" s="46"/>
      <c r="R251" s="37">
        <f>ROUND(R245+R250,5)</f>
        <v>0</v>
      </c>
      <c r="S251" s="46"/>
      <c r="T251" s="37">
        <f>ROUND(T245+T250,5)</f>
        <v>0</v>
      </c>
      <c r="U251" s="46"/>
      <c r="V251" s="37">
        <f t="shared" si="104"/>
        <v>0</v>
      </c>
      <c r="W251" s="46"/>
      <c r="X251" s="49">
        <f t="shared" si="105"/>
        <v>0</v>
      </c>
      <c r="Y251" s="46"/>
      <c r="Z251" s="37">
        <f t="shared" si="106"/>
        <v>32831.46</v>
      </c>
      <c r="AA251" s="46"/>
      <c r="AB251" s="37">
        <f t="shared" si="107"/>
        <v>0</v>
      </c>
      <c r="AC251" s="46"/>
      <c r="AD251" s="37">
        <f t="shared" si="108"/>
        <v>32831.46</v>
      </c>
      <c r="AE251" s="46"/>
      <c r="AF251" s="49">
        <f t="shared" si="109"/>
        <v>1</v>
      </c>
    </row>
    <row r="252" spans="1:32" ht="15.75" thickBot="1" x14ac:dyDescent="0.3">
      <c r="A252" s="26"/>
      <c r="B252" s="26"/>
      <c r="C252" s="26" t="s">
        <v>982</v>
      </c>
      <c r="D252" s="26"/>
      <c r="E252" s="26"/>
      <c r="F252" s="26"/>
      <c r="G252" s="26"/>
      <c r="H252" s="26"/>
      <c r="I252" s="26"/>
      <c r="J252" s="37">
        <f>ROUND(SUM(J229:J231)+J237+J244+J251,5)</f>
        <v>200503.02</v>
      </c>
      <c r="K252" s="46"/>
      <c r="L252" s="37">
        <f>ROUND(SUM(L229:L231)+L237+L244+L251,5)</f>
        <v>16350.36</v>
      </c>
      <c r="M252" s="46"/>
      <c r="N252" s="37">
        <f>ROUND((J252-L252),5)</f>
        <v>184152.66</v>
      </c>
      <c r="O252" s="46"/>
      <c r="P252" s="49">
        <f>ROUND(IF(L252=0, IF(J252=0, 0, 1), J252/L252),5)</f>
        <v>12.26291</v>
      </c>
      <c r="Q252" s="46"/>
      <c r="R252" s="37">
        <f>ROUND(SUM(R229:R231)+R237+R244+R251,5)</f>
        <v>0</v>
      </c>
      <c r="S252" s="46"/>
      <c r="T252" s="37">
        <f>ROUND(SUM(T229:T231)+T237+T244+T251,5)</f>
        <v>0</v>
      </c>
      <c r="U252" s="46"/>
      <c r="V252" s="37">
        <f t="shared" si="104"/>
        <v>0</v>
      </c>
      <c r="W252" s="46"/>
      <c r="X252" s="49">
        <f t="shared" si="105"/>
        <v>0</v>
      </c>
      <c r="Y252" s="46"/>
      <c r="Z252" s="37">
        <f t="shared" si="106"/>
        <v>200503.02</v>
      </c>
      <c r="AA252" s="46"/>
      <c r="AB252" s="37">
        <f t="shared" si="107"/>
        <v>16350.36</v>
      </c>
      <c r="AC252" s="46"/>
      <c r="AD252" s="37">
        <f t="shared" si="108"/>
        <v>184152.66</v>
      </c>
      <c r="AE252" s="46"/>
      <c r="AF252" s="49">
        <f t="shared" si="109"/>
        <v>12.26291</v>
      </c>
    </row>
    <row r="253" spans="1:32" ht="15.75" thickBot="1" x14ac:dyDescent="0.3">
      <c r="A253" s="26"/>
      <c r="B253" s="26" t="s">
        <v>983</v>
      </c>
      <c r="C253" s="26"/>
      <c r="D253" s="26"/>
      <c r="E253" s="26"/>
      <c r="F253" s="26"/>
      <c r="G253" s="26"/>
      <c r="H253" s="26"/>
      <c r="I253" s="26"/>
      <c r="J253" s="37">
        <f>ROUND(J204+J228-J252,5)</f>
        <v>-105278.46</v>
      </c>
      <c r="K253" s="46"/>
      <c r="L253" s="37">
        <f>ROUND(L204+L228-L252,5)</f>
        <v>-16350.36</v>
      </c>
      <c r="M253" s="46"/>
      <c r="N253" s="37">
        <f>ROUND((J253-L253),5)</f>
        <v>-88928.1</v>
      </c>
      <c r="O253" s="46"/>
      <c r="P253" s="49">
        <f>ROUND(IF(L253=0, IF(J253=0, 0, 1), J253/L253),5)</f>
        <v>6.4389099999999999</v>
      </c>
      <c r="Q253" s="46"/>
      <c r="R253" s="37">
        <f>ROUND(R204+R228-R252,5)</f>
        <v>0</v>
      </c>
      <c r="S253" s="46"/>
      <c r="T253" s="37">
        <f>ROUND(T204+T228-T252,5)</f>
        <v>0</v>
      </c>
      <c r="U253" s="46"/>
      <c r="V253" s="37">
        <f t="shared" si="104"/>
        <v>0</v>
      </c>
      <c r="W253" s="46"/>
      <c r="X253" s="49">
        <f t="shared" si="105"/>
        <v>0</v>
      </c>
      <c r="Y253" s="46"/>
      <c r="Z253" s="37">
        <f t="shared" si="106"/>
        <v>-105278.46</v>
      </c>
      <c r="AA253" s="46"/>
      <c r="AB253" s="37">
        <f t="shared" si="107"/>
        <v>-16350.36</v>
      </c>
      <c r="AC253" s="46"/>
      <c r="AD253" s="37">
        <f t="shared" si="108"/>
        <v>-88928.1</v>
      </c>
      <c r="AE253" s="46"/>
      <c r="AF253" s="49">
        <f t="shared" si="109"/>
        <v>6.4389099999999999</v>
      </c>
    </row>
    <row r="254" spans="1:32" s="29" customFormat="1" ht="12" thickBot="1" x14ac:dyDescent="0.25">
      <c r="A254" s="26" t="s">
        <v>797</v>
      </c>
      <c r="B254" s="26"/>
      <c r="C254" s="26"/>
      <c r="D254" s="26"/>
      <c r="E254" s="26"/>
      <c r="F254" s="26"/>
      <c r="G254" s="26"/>
      <c r="H254" s="26"/>
      <c r="I254" s="26"/>
      <c r="J254" s="28">
        <f>ROUND(J203+J253,5)</f>
        <v>55494.07</v>
      </c>
      <c r="K254" s="26"/>
      <c r="L254" s="28">
        <f>ROUND(L203+L253,5)</f>
        <v>63571.82</v>
      </c>
      <c r="M254" s="26"/>
      <c r="N254" s="28">
        <f>ROUND((J254-L254),5)</f>
        <v>-8077.75</v>
      </c>
      <c r="O254" s="26"/>
      <c r="P254" s="52">
        <f>ROUND(IF(L254=0, IF(J254=0, 0, 1), J254/L254),5)</f>
        <v>0.87294000000000005</v>
      </c>
      <c r="Q254" s="26"/>
      <c r="R254" s="28">
        <f>ROUND(R203+R253,5)</f>
        <v>0</v>
      </c>
      <c r="S254" s="26"/>
      <c r="T254" s="28">
        <f>ROUND(T203+T253,5)</f>
        <v>0</v>
      </c>
      <c r="U254" s="26"/>
      <c r="V254" s="28">
        <f t="shared" si="104"/>
        <v>0</v>
      </c>
      <c r="W254" s="26"/>
      <c r="X254" s="52">
        <f t="shared" si="105"/>
        <v>0</v>
      </c>
      <c r="Y254" s="26"/>
      <c r="Z254" s="28">
        <f t="shared" si="106"/>
        <v>55494.07</v>
      </c>
      <c r="AA254" s="26"/>
      <c r="AB254" s="28">
        <f t="shared" si="107"/>
        <v>63571.82</v>
      </c>
      <c r="AC254" s="26"/>
      <c r="AD254" s="28">
        <f t="shared" si="108"/>
        <v>-8077.75</v>
      </c>
      <c r="AE254" s="26"/>
      <c r="AF254" s="52">
        <f t="shared" si="109"/>
        <v>0.87294000000000005</v>
      </c>
    </row>
    <row r="255" spans="1:32" ht="15.75" thickTop="1" x14ac:dyDescent="0.25"/>
  </sheetData>
  <pageMargins left="0.7" right="0.7" top="0.75" bottom="0.75" header="0.1" footer="0.3"/>
  <pageSetup scale="85" orientation="portrait" horizontalDpi="4294967293" verticalDpi="0" r:id="rId1"/>
  <headerFooter>
    <oddHeader>&amp;L&amp;"Arial,Bold"&amp;8 3:34 PM
&amp;"Arial,Bold"&amp;8 12/10/21
&amp;"Arial,Bold"&amp;8 Accrual Basis&amp;C&amp;"Arial,Bold"&amp;12 Nederland Fire Protection District
&amp;"Arial,Bold"&amp;14 Income &amp;&amp; Expense Budget vs. Actual
&amp;"Arial,Bold"&amp;10 January through November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7" r:id="rId4" name="FILTER"/>
      </mc:Fallback>
    </mc:AlternateContent>
    <mc:AlternateContent xmlns:mc="http://schemas.openxmlformats.org/markup-compatibility/2006">
      <mc:Choice Requires="x14">
        <control shapeId="409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8" r:id="rId6" name="HEAD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26EFD-41EC-4CC5-81FC-67921310AC21}">
  <sheetPr codeName="Sheet5"/>
  <dimension ref="A1:P255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71" customWidth="1"/>
    <col min="9" max="9" width="26.42578125" style="71" customWidth="1"/>
    <col min="10" max="10" width="10" style="33" bestFit="1" customWidth="1"/>
    <col min="11" max="11" width="2.28515625" style="33" customWidth="1"/>
    <col min="12" max="12" width="7.28515625" style="33" bestFit="1" customWidth="1"/>
    <col min="13" max="13" width="2.28515625" style="33" customWidth="1"/>
    <col min="14" max="14" width="11.7109375" style="33" bestFit="1" customWidth="1"/>
    <col min="15" max="15" width="2.28515625" style="33" customWidth="1"/>
    <col min="16" max="16" width="10" style="33" bestFit="1" customWidth="1"/>
  </cols>
  <sheetData>
    <row r="1" spans="1:16" ht="15.75" thickBot="1" x14ac:dyDescent="0.3">
      <c r="A1" s="54"/>
      <c r="B1" s="54"/>
      <c r="C1" s="54"/>
      <c r="D1" s="54"/>
      <c r="E1" s="54"/>
      <c r="F1" s="54"/>
      <c r="G1" s="54"/>
      <c r="H1" s="54"/>
      <c r="I1" s="54"/>
      <c r="J1" s="45"/>
      <c r="K1" s="43"/>
      <c r="L1" s="45"/>
      <c r="M1" s="43"/>
      <c r="N1" s="45"/>
      <c r="O1" s="43"/>
      <c r="P1" s="45"/>
    </row>
    <row r="2" spans="1:16" s="32" customFormat="1" ht="16.5" thickTop="1" thickBot="1" x14ac:dyDescent="0.3">
      <c r="A2" s="69"/>
      <c r="B2" s="69"/>
      <c r="C2" s="69"/>
      <c r="D2" s="69"/>
      <c r="E2" s="69"/>
      <c r="F2" s="69"/>
      <c r="G2" s="69"/>
      <c r="H2" s="69"/>
      <c r="I2" s="69"/>
      <c r="J2" s="70" t="s">
        <v>46</v>
      </c>
      <c r="K2" s="30"/>
      <c r="L2" s="70" t="s">
        <v>803</v>
      </c>
      <c r="M2" s="30"/>
      <c r="N2" s="70" t="s">
        <v>804</v>
      </c>
      <c r="O2" s="30"/>
      <c r="P2" s="70" t="s">
        <v>805</v>
      </c>
    </row>
    <row r="3" spans="1:16" ht="15.75" thickTop="1" x14ac:dyDescent="0.25">
      <c r="A3" s="54"/>
      <c r="B3" s="54" t="s">
        <v>806</v>
      </c>
      <c r="C3" s="54"/>
      <c r="D3" s="54"/>
      <c r="E3" s="54"/>
      <c r="F3" s="54"/>
      <c r="G3" s="54"/>
      <c r="H3" s="54"/>
      <c r="I3" s="54"/>
      <c r="J3" s="55"/>
      <c r="K3" s="56"/>
      <c r="L3" s="55"/>
      <c r="M3" s="56"/>
      <c r="N3" s="55"/>
      <c r="O3" s="56"/>
      <c r="P3" s="57"/>
    </row>
    <row r="4" spans="1:16" x14ac:dyDescent="0.25">
      <c r="A4" s="54"/>
      <c r="B4" s="54"/>
      <c r="C4" s="54"/>
      <c r="D4" s="54" t="s">
        <v>807</v>
      </c>
      <c r="E4" s="54"/>
      <c r="F4" s="54"/>
      <c r="G4" s="54"/>
      <c r="H4" s="54"/>
      <c r="I4" s="54"/>
      <c r="J4" s="55"/>
      <c r="K4" s="56"/>
      <c r="L4" s="55"/>
      <c r="M4" s="56"/>
      <c r="N4" s="55"/>
      <c r="O4" s="56"/>
      <c r="P4" s="57"/>
    </row>
    <row r="5" spans="1:16" x14ac:dyDescent="0.25">
      <c r="A5" s="54"/>
      <c r="B5" s="54"/>
      <c r="C5" s="54"/>
      <c r="D5" s="54"/>
      <c r="E5" s="54" t="s">
        <v>986</v>
      </c>
      <c r="F5" s="54"/>
      <c r="G5" s="54"/>
      <c r="H5" s="54"/>
      <c r="I5" s="54"/>
      <c r="J5" s="55">
        <v>2500</v>
      </c>
      <c r="K5" s="56"/>
      <c r="L5" s="55"/>
      <c r="M5" s="56"/>
      <c r="N5" s="55"/>
      <c r="O5" s="56"/>
      <c r="P5" s="57"/>
    </row>
    <row r="6" spans="1:16" x14ac:dyDescent="0.25">
      <c r="A6" s="54"/>
      <c r="B6" s="54"/>
      <c r="C6" s="54"/>
      <c r="D6" s="54"/>
      <c r="E6" s="54" t="s">
        <v>808</v>
      </c>
      <c r="F6" s="54"/>
      <c r="G6" s="54"/>
      <c r="H6" s="54"/>
      <c r="I6" s="54"/>
      <c r="J6" s="55">
        <v>828</v>
      </c>
      <c r="K6" s="56"/>
      <c r="L6" s="55">
        <v>250</v>
      </c>
      <c r="M6" s="56"/>
      <c r="N6" s="55">
        <f>ROUND((J6-L6),5)</f>
        <v>578</v>
      </c>
      <c r="O6" s="56"/>
      <c r="P6" s="57">
        <f>ROUND(IF(L6=0, IF(J6=0, 0, 1), J6/L6),5)</f>
        <v>3.3119999999999998</v>
      </c>
    </row>
    <row r="7" spans="1:16" x14ac:dyDescent="0.25">
      <c r="A7" s="54"/>
      <c r="B7" s="54"/>
      <c r="C7" s="54"/>
      <c r="D7" s="54"/>
      <c r="E7" s="54" t="s">
        <v>809</v>
      </c>
      <c r="F7" s="54"/>
      <c r="G7" s="54"/>
      <c r="H7" s="54"/>
      <c r="I7" s="54"/>
      <c r="J7" s="55">
        <v>56.7</v>
      </c>
      <c r="K7" s="56"/>
      <c r="L7" s="55">
        <v>145</v>
      </c>
      <c r="M7" s="56"/>
      <c r="N7" s="55">
        <f>ROUND((J7-L7),5)</f>
        <v>-88.3</v>
      </c>
      <c r="O7" s="56"/>
      <c r="P7" s="57">
        <f>ROUND(IF(L7=0, IF(J7=0, 0, 1), J7/L7),5)</f>
        <v>0.39102999999999999</v>
      </c>
    </row>
    <row r="8" spans="1:16" x14ac:dyDescent="0.25">
      <c r="A8" s="54"/>
      <c r="B8" s="54"/>
      <c r="C8" s="54"/>
      <c r="D8" s="54"/>
      <c r="E8" s="54" t="s">
        <v>810</v>
      </c>
      <c r="F8" s="54"/>
      <c r="G8" s="54"/>
      <c r="H8" s="54"/>
      <c r="I8" s="54"/>
      <c r="J8" s="55"/>
      <c r="K8" s="56"/>
      <c r="L8" s="55"/>
      <c r="M8" s="56"/>
      <c r="N8" s="55"/>
      <c r="O8" s="56"/>
      <c r="P8" s="57"/>
    </row>
    <row r="9" spans="1:16" x14ac:dyDescent="0.25">
      <c r="A9" s="54"/>
      <c r="B9" s="54"/>
      <c r="C9" s="54"/>
      <c r="D9" s="54"/>
      <c r="E9" s="54"/>
      <c r="F9" s="54" t="s">
        <v>811</v>
      </c>
      <c r="G9" s="54"/>
      <c r="H9" s="54"/>
      <c r="I9" s="54"/>
      <c r="J9" s="55">
        <v>0</v>
      </c>
      <c r="K9" s="56"/>
      <c r="L9" s="55">
        <v>4221</v>
      </c>
      <c r="M9" s="56"/>
      <c r="N9" s="55">
        <f>ROUND((J9-L9),5)</f>
        <v>-4221</v>
      </c>
      <c r="O9" s="56"/>
      <c r="P9" s="57">
        <f>ROUND(IF(L9=0, IF(J9=0, 0, 1), J9/L9),5)</f>
        <v>0</v>
      </c>
    </row>
    <row r="10" spans="1:16" x14ac:dyDescent="0.25">
      <c r="A10" s="54"/>
      <c r="B10" s="54"/>
      <c r="C10" s="54"/>
      <c r="D10" s="54"/>
      <c r="E10" s="54"/>
      <c r="F10" s="54" t="s">
        <v>812</v>
      </c>
      <c r="G10" s="54"/>
      <c r="H10" s="54"/>
      <c r="I10" s="54"/>
      <c r="J10" s="55">
        <v>946453.14</v>
      </c>
      <c r="K10" s="56"/>
      <c r="L10" s="55">
        <v>899991</v>
      </c>
      <c r="M10" s="56"/>
      <c r="N10" s="55">
        <f>ROUND((J10-L10),5)</f>
        <v>46462.14</v>
      </c>
      <c r="O10" s="56"/>
      <c r="P10" s="57">
        <f>ROUND(IF(L10=0, IF(J10=0, 0, 1), J10/L10),5)</f>
        <v>1.0516300000000001</v>
      </c>
    </row>
    <row r="11" spans="1:16" x14ac:dyDescent="0.25">
      <c r="A11" s="54"/>
      <c r="B11" s="54"/>
      <c r="C11" s="54"/>
      <c r="D11" s="54"/>
      <c r="E11" s="54"/>
      <c r="F11" s="54" t="s">
        <v>813</v>
      </c>
      <c r="G11" s="54"/>
      <c r="H11" s="54"/>
      <c r="I11" s="54"/>
      <c r="J11" s="55">
        <v>32968.31</v>
      </c>
      <c r="K11" s="56"/>
      <c r="L11" s="55">
        <v>31497</v>
      </c>
      <c r="M11" s="56"/>
      <c r="N11" s="55">
        <f>ROUND((J11-L11),5)</f>
        <v>1471.31</v>
      </c>
      <c r="O11" s="56"/>
      <c r="P11" s="57">
        <f>ROUND(IF(L11=0, IF(J11=0, 0, 1), J11/L11),5)</f>
        <v>1.04671</v>
      </c>
    </row>
    <row r="12" spans="1:16" x14ac:dyDescent="0.25">
      <c r="A12" s="54"/>
      <c r="B12" s="54"/>
      <c r="C12" s="54"/>
      <c r="D12" s="54"/>
      <c r="E12" s="54"/>
      <c r="F12" s="54" t="s">
        <v>814</v>
      </c>
      <c r="G12" s="54"/>
      <c r="H12" s="54"/>
      <c r="I12" s="54"/>
      <c r="J12" s="55">
        <v>42797.34</v>
      </c>
      <c r="K12" s="56"/>
      <c r="L12" s="55">
        <v>45000</v>
      </c>
      <c r="M12" s="56"/>
      <c r="N12" s="55">
        <f>ROUND((J12-L12),5)</f>
        <v>-2202.66</v>
      </c>
      <c r="O12" s="56"/>
      <c r="P12" s="57">
        <f>ROUND(IF(L12=0, IF(J12=0, 0, 1), J12/L12),5)</f>
        <v>0.95104999999999995</v>
      </c>
    </row>
    <row r="13" spans="1:16" x14ac:dyDescent="0.25">
      <c r="A13" s="54"/>
      <c r="B13" s="54"/>
      <c r="C13" s="54"/>
      <c r="D13" s="54"/>
      <c r="E13" s="54"/>
      <c r="F13" s="54" t="s">
        <v>815</v>
      </c>
      <c r="G13" s="54"/>
      <c r="H13" s="54"/>
      <c r="I13" s="54"/>
      <c r="J13" s="55">
        <v>1490.79</v>
      </c>
      <c r="K13" s="56"/>
      <c r="L13" s="55">
        <v>1575</v>
      </c>
      <c r="M13" s="56"/>
      <c r="N13" s="55">
        <f>ROUND((J13-L13),5)</f>
        <v>-84.21</v>
      </c>
      <c r="O13" s="56"/>
      <c r="P13" s="57">
        <f>ROUND(IF(L13=0, IF(J13=0, 0, 1), J13/L13),5)</f>
        <v>0.94652999999999998</v>
      </c>
    </row>
    <row r="14" spans="1:16" x14ac:dyDescent="0.25">
      <c r="A14" s="54"/>
      <c r="B14" s="54"/>
      <c r="C14" s="54"/>
      <c r="D14" s="54"/>
      <c r="E14" s="54"/>
      <c r="F14" s="54" t="s">
        <v>987</v>
      </c>
      <c r="G14" s="54"/>
      <c r="H14" s="54"/>
      <c r="I14" s="54"/>
      <c r="J14" s="55">
        <v>-43477.99</v>
      </c>
      <c r="K14" s="56"/>
      <c r="L14" s="55"/>
      <c r="M14" s="56"/>
      <c r="N14" s="55"/>
      <c r="O14" s="56"/>
      <c r="P14" s="57"/>
    </row>
    <row r="15" spans="1:16" x14ac:dyDescent="0.25">
      <c r="A15" s="54"/>
      <c r="B15" s="54"/>
      <c r="C15" s="54"/>
      <c r="D15" s="54"/>
      <c r="E15" s="54"/>
      <c r="F15" s="54" t="s">
        <v>988</v>
      </c>
      <c r="G15" s="54"/>
      <c r="H15" s="54"/>
      <c r="I15" s="54"/>
      <c r="J15" s="55">
        <v>-1514.47</v>
      </c>
      <c r="K15" s="56"/>
      <c r="L15" s="55"/>
      <c r="M15" s="56"/>
      <c r="N15" s="55"/>
      <c r="O15" s="56"/>
      <c r="P15" s="57"/>
    </row>
    <row r="16" spans="1:16" x14ac:dyDescent="0.25">
      <c r="A16" s="54"/>
      <c r="B16" s="54"/>
      <c r="C16" s="54"/>
      <c r="D16" s="54"/>
      <c r="E16" s="54"/>
      <c r="F16" s="54" t="s">
        <v>816</v>
      </c>
      <c r="G16" s="54"/>
      <c r="H16" s="54"/>
      <c r="I16" s="54"/>
      <c r="J16" s="55">
        <v>2356.66</v>
      </c>
      <c r="K16" s="56"/>
      <c r="L16" s="55"/>
      <c r="M16" s="56"/>
      <c r="N16" s="55"/>
      <c r="O16" s="56"/>
      <c r="P16" s="57"/>
    </row>
    <row r="17" spans="1:16" x14ac:dyDescent="0.25">
      <c r="A17" s="54"/>
      <c r="B17" s="54"/>
      <c r="C17" s="54"/>
      <c r="D17" s="54"/>
      <c r="E17" s="54"/>
      <c r="F17" s="54" t="s">
        <v>989</v>
      </c>
      <c r="G17" s="54"/>
      <c r="H17" s="54"/>
      <c r="I17" s="54"/>
      <c r="J17" s="55">
        <v>160.54</v>
      </c>
      <c r="K17" s="56"/>
      <c r="L17" s="55"/>
      <c r="M17" s="56"/>
      <c r="N17" s="55"/>
      <c r="O17" s="56"/>
      <c r="P17" s="57"/>
    </row>
    <row r="18" spans="1:16" x14ac:dyDescent="0.25">
      <c r="A18" s="54"/>
      <c r="B18" s="54"/>
      <c r="C18" s="54"/>
      <c r="D18" s="54"/>
      <c r="E18" s="54"/>
      <c r="F18" s="54" t="s">
        <v>990</v>
      </c>
      <c r="G18" s="54"/>
      <c r="H18" s="54"/>
      <c r="I18" s="54"/>
      <c r="J18" s="55">
        <v>21.13</v>
      </c>
      <c r="K18" s="56"/>
      <c r="L18" s="55"/>
      <c r="M18" s="56"/>
      <c r="N18" s="55"/>
      <c r="O18" s="56"/>
      <c r="P18" s="57"/>
    </row>
    <row r="19" spans="1:16" x14ac:dyDescent="0.25">
      <c r="A19" s="54"/>
      <c r="B19" s="54"/>
      <c r="C19" s="54"/>
      <c r="D19" s="54"/>
      <c r="E19" s="54"/>
      <c r="F19" s="54" t="s">
        <v>991</v>
      </c>
      <c r="G19" s="54"/>
      <c r="H19" s="54"/>
      <c r="I19" s="54"/>
      <c r="J19" s="55">
        <v>-5378.53</v>
      </c>
      <c r="K19" s="56"/>
      <c r="L19" s="55"/>
      <c r="M19" s="56"/>
      <c r="N19" s="55"/>
      <c r="O19" s="56"/>
      <c r="P19" s="57"/>
    </row>
    <row r="20" spans="1:16" x14ac:dyDescent="0.25">
      <c r="A20" s="54"/>
      <c r="B20" s="54"/>
      <c r="C20" s="54"/>
      <c r="D20" s="54"/>
      <c r="E20" s="54"/>
      <c r="F20" s="54" t="s">
        <v>992</v>
      </c>
      <c r="G20" s="54"/>
      <c r="H20" s="54"/>
      <c r="I20" s="54"/>
      <c r="J20" s="55">
        <v>-162.72</v>
      </c>
      <c r="K20" s="56"/>
      <c r="L20" s="55"/>
      <c r="M20" s="56"/>
      <c r="N20" s="55"/>
      <c r="O20" s="56"/>
      <c r="P20" s="57"/>
    </row>
    <row r="21" spans="1:16" ht="15.75" thickBot="1" x14ac:dyDescent="0.3">
      <c r="A21" s="54"/>
      <c r="B21" s="54"/>
      <c r="C21" s="54"/>
      <c r="D21" s="54"/>
      <c r="E21" s="54"/>
      <c r="F21" s="54" t="s">
        <v>817</v>
      </c>
      <c r="G21" s="54"/>
      <c r="H21" s="54"/>
      <c r="I21" s="54"/>
      <c r="J21" s="58">
        <v>1408.99</v>
      </c>
      <c r="K21" s="56"/>
      <c r="L21" s="58">
        <v>1386</v>
      </c>
      <c r="M21" s="56"/>
      <c r="N21" s="58">
        <f>ROUND((J21-L21),5)</f>
        <v>22.99</v>
      </c>
      <c r="O21" s="56"/>
      <c r="P21" s="59">
        <f>ROUND(IF(L21=0, IF(J21=0, 0, 1), J21/L21),5)</f>
        <v>1.0165900000000001</v>
      </c>
    </row>
    <row r="22" spans="1:16" ht="15.75" thickBot="1" x14ac:dyDescent="0.3">
      <c r="A22" s="54"/>
      <c r="B22" s="54"/>
      <c r="C22" s="54"/>
      <c r="D22" s="54"/>
      <c r="E22" s="54" t="s">
        <v>818</v>
      </c>
      <c r="F22" s="54"/>
      <c r="G22" s="54"/>
      <c r="H22" s="54"/>
      <c r="I22" s="54"/>
      <c r="J22" s="60">
        <f>ROUND(SUM(J8:J21),5)</f>
        <v>977123.19</v>
      </c>
      <c r="K22" s="56"/>
      <c r="L22" s="60">
        <f>ROUND(SUM(L8:L21),5)</f>
        <v>983670</v>
      </c>
      <c r="M22" s="56"/>
      <c r="N22" s="60">
        <f>ROUND((J22-L22),5)</f>
        <v>-6546.81</v>
      </c>
      <c r="O22" s="56"/>
      <c r="P22" s="61">
        <f>ROUND(IF(L22=0, IF(J22=0, 0, 1), J22/L22),5)</f>
        <v>0.99334</v>
      </c>
    </row>
    <row r="23" spans="1:16" ht="15.75" thickBot="1" x14ac:dyDescent="0.3">
      <c r="A23" s="54"/>
      <c r="B23" s="54"/>
      <c r="C23" s="54"/>
      <c r="D23" s="54" t="s">
        <v>819</v>
      </c>
      <c r="E23" s="54"/>
      <c r="F23" s="54"/>
      <c r="G23" s="54"/>
      <c r="H23" s="54"/>
      <c r="I23" s="54"/>
      <c r="J23" s="62">
        <f>ROUND(SUM(J4:J7)+J22,5)</f>
        <v>980507.89</v>
      </c>
      <c r="K23" s="56"/>
      <c r="L23" s="62">
        <f>ROUND(SUM(L4:L7)+L22,5)</f>
        <v>984065</v>
      </c>
      <c r="M23" s="56"/>
      <c r="N23" s="62">
        <f>ROUND((J23-L23),5)</f>
        <v>-3557.11</v>
      </c>
      <c r="O23" s="56"/>
      <c r="P23" s="63">
        <f>ROUND(IF(L23=0, IF(J23=0, 0, 1), J23/L23),5)</f>
        <v>0.99639</v>
      </c>
    </row>
    <row r="24" spans="1:16" x14ac:dyDescent="0.25">
      <c r="A24" s="54"/>
      <c r="B24" s="54"/>
      <c r="C24" s="54" t="s">
        <v>820</v>
      </c>
      <c r="D24" s="54"/>
      <c r="E24" s="54"/>
      <c r="F24" s="54"/>
      <c r="G24" s="54"/>
      <c r="H24" s="54"/>
      <c r="I24" s="54"/>
      <c r="J24" s="55">
        <f>J23</f>
        <v>980507.89</v>
      </c>
      <c r="K24" s="56"/>
      <c r="L24" s="55">
        <f>L23</f>
        <v>984065</v>
      </c>
      <c r="M24" s="56"/>
      <c r="N24" s="55">
        <f>ROUND((J24-L24),5)</f>
        <v>-3557.11</v>
      </c>
      <c r="O24" s="56"/>
      <c r="P24" s="57">
        <f>ROUND(IF(L24=0, IF(J24=0, 0, 1), J24/L24),5)</f>
        <v>0.99639</v>
      </c>
    </row>
    <row r="25" spans="1:16" x14ac:dyDescent="0.25">
      <c r="A25" s="54"/>
      <c r="B25" s="54"/>
      <c r="C25" s="54"/>
      <c r="D25" s="54" t="s">
        <v>821</v>
      </c>
      <c r="E25" s="54"/>
      <c r="F25" s="54"/>
      <c r="G25" s="54"/>
      <c r="H25" s="54"/>
      <c r="I25" s="54"/>
      <c r="J25" s="55"/>
      <c r="K25" s="56"/>
      <c r="L25" s="55"/>
      <c r="M25" s="56"/>
      <c r="N25" s="55"/>
      <c r="O25" s="56"/>
      <c r="P25" s="57"/>
    </row>
    <row r="26" spans="1:16" x14ac:dyDescent="0.25">
      <c r="A26" s="54"/>
      <c r="B26" s="54"/>
      <c r="C26" s="54"/>
      <c r="D26" s="54"/>
      <c r="E26" s="54" t="s">
        <v>822</v>
      </c>
      <c r="F26" s="54"/>
      <c r="G26" s="54"/>
      <c r="H26" s="54"/>
      <c r="I26" s="54"/>
      <c r="J26" s="55"/>
      <c r="K26" s="56"/>
      <c r="L26" s="55"/>
      <c r="M26" s="56"/>
      <c r="N26" s="55"/>
      <c r="O26" s="56"/>
      <c r="P26" s="57"/>
    </row>
    <row r="27" spans="1:16" x14ac:dyDescent="0.25">
      <c r="A27" s="54"/>
      <c r="B27" s="54"/>
      <c r="C27" s="54"/>
      <c r="D27" s="54"/>
      <c r="E27" s="54"/>
      <c r="F27" s="54" t="s">
        <v>823</v>
      </c>
      <c r="G27" s="54"/>
      <c r="H27" s="54"/>
      <c r="I27" s="54"/>
      <c r="J27" s="55"/>
      <c r="K27" s="56"/>
      <c r="L27" s="55"/>
      <c r="M27" s="56"/>
      <c r="N27" s="55"/>
      <c r="O27" s="56"/>
      <c r="P27" s="57"/>
    </row>
    <row r="28" spans="1:16" x14ac:dyDescent="0.25">
      <c r="A28" s="54"/>
      <c r="B28" s="54"/>
      <c r="C28" s="54"/>
      <c r="D28" s="54"/>
      <c r="E28" s="54"/>
      <c r="F28" s="54"/>
      <c r="G28" s="54" t="s">
        <v>993</v>
      </c>
      <c r="H28" s="54"/>
      <c r="I28" s="54"/>
      <c r="J28" s="55">
        <v>368.52</v>
      </c>
      <c r="K28" s="56"/>
      <c r="L28" s="55"/>
      <c r="M28" s="56"/>
      <c r="N28" s="55"/>
      <c r="O28" s="56"/>
      <c r="P28" s="57"/>
    </row>
    <row r="29" spans="1:16" ht="15.75" thickBot="1" x14ac:dyDescent="0.3">
      <c r="A29" s="54"/>
      <c r="B29" s="54"/>
      <c r="C29" s="54"/>
      <c r="D29" s="54"/>
      <c r="E29" s="54"/>
      <c r="F29" s="54"/>
      <c r="G29" s="54" t="s">
        <v>994</v>
      </c>
      <c r="H29" s="54"/>
      <c r="I29" s="54"/>
      <c r="J29" s="64">
        <v>45</v>
      </c>
      <c r="K29" s="56"/>
      <c r="L29" s="64">
        <v>200</v>
      </c>
      <c r="M29" s="56"/>
      <c r="N29" s="64">
        <f>ROUND((J29-L29),5)</f>
        <v>-155</v>
      </c>
      <c r="O29" s="56"/>
      <c r="P29" s="65">
        <f>ROUND(IF(L29=0, IF(J29=0, 0, 1), J29/L29),5)</f>
        <v>0.22500000000000001</v>
      </c>
    </row>
    <row r="30" spans="1:16" x14ac:dyDescent="0.25">
      <c r="A30" s="54"/>
      <c r="B30" s="54"/>
      <c r="C30" s="54"/>
      <c r="D30" s="54"/>
      <c r="E30" s="54"/>
      <c r="F30" s="54" t="s">
        <v>995</v>
      </c>
      <c r="G30" s="54"/>
      <c r="H30" s="54"/>
      <c r="I30" s="54"/>
      <c r="J30" s="55">
        <f>ROUND(SUM(J27:J29),5)</f>
        <v>413.52</v>
      </c>
      <c r="K30" s="56"/>
      <c r="L30" s="55">
        <f>ROUND(SUM(L27:L29),5)</f>
        <v>200</v>
      </c>
      <c r="M30" s="56"/>
      <c r="N30" s="55">
        <f>ROUND((J30-L30),5)</f>
        <v>213.52</v>
      </c>
      <c r="O30" s="56"/>
      <c r="P30" s="57">
        <f>ROUND(IF(L30=0, IF(J30=0, 0, 1), J30/L30),5)</f>
        <v>2.0676000000000001</v>
      </c>
    </row>
    <row r="31" spans="1:16" x14ac:dyDescent="0.25">
      <c r="A31" s="54"/>
      <c r="B31" s="54"/>
      <c r="C31" s="54"/>
      <c r="D31" s="54"/>
      <c r="E31" s="54"/>
      <c r="F31" s="54" t="s">
        <v>824</v>
      </c>
      <c r="G31" s="54"/>
      <c r="H31" s="54"/>
      <c r="I31" s="54"/>
      <c r="J31" s="55"/>
      <c r="K31" s="56"/>
      <c r="L31" s="55"/>
      <c r="M31" s="56"/>
      <c r="N31" s="55"/>
      <c r="O31" s="56"/>
      <c r="P31" s="57"/>
    </row>
    <row r="32" spans="1:16" x14ac:dyDescent="0.25">
      <c r="A32" s="54"/>
      <c r="B32" s="54"/>
      <c r="C32" s="54"/>
      <c r="D32" s="54"/>
      <c r="E32" s="54"/>
      <c r="F32" s="54"/>
      <c r="G32" s="54" t="s">
        <v>825</v>
      </c>
      <c r="H32" s="54"/>
      <c r="I32" s="54"/>
      <c r="J32" s="55">
        <v>471.26</v>
      </c>
      <c r="K32" s="56"/>
      <c r="L32" s="55">
        <v>496</v>
      </c>
      <c r="M32" s="56"/>
      <c r="N32" s="55">
        <f>ROUND((J32-L32),5)</f>
        <v>-24.74</v>
      </c>
      <c r="O32" s="56"/>
      <c r="P32" s="57">
        <f>ROUND(IF(L32=0, IF(J32=0, 0, 1), J32/L32),5)</f>
        <v>0.95011999999999996</v>
      </c>
    </row>
    <row r="33" spans="1:16" x14ac:dyDescent="0.25">
      <c r="A33" s="54"/>
      <c r="B33" s="54"/>
      <c r="C33" s="54"/>
      <c r="D33" s="54"/>
      <c r="E33" s="54"/>
      <c r="F33" s="54"/>
      <c r="G33" s="54" t="s">
        <v>826</v>
      </c>
      <c r="H33" s="54"/>
      <c r="I33" s="54"/>
      <c r="J33" s="55">
        <v>13524.01</v>
      </c>
      <c r="K33" s="56"/>
      <c r="L33" s="55">
        <v>14770</v>
      </c>
      <c r="M33" s="56"/>
      <c r="N33" s="55">
        <f>ROUND((J33-L33),5)</f>
        <v>-1245.99</v>
      </c>
      <c r="O33" s="56"/>
      <c r="P33" s="57">
        <f>ROUND(IF(L33=0, IF(J33=0, 0, 1), J33/L33),5)</f>
        <v>0.91564000000000001</v>
      </c>
    </row>
    <row r="34" spans="1:16" ht="15.75" thickBot="1" x14ac:dyDescent="0.3">
      <c r="A34" s="54"/>
      <c r="B34" s="54"/>
      <c r="C34" s="54"/>
      <c r="D34" s="54"/>
      <c r="E34" s="54"/>
      <c r="F34" s="54"/>
      <c r="G34" s="54" t="s">
        <v>996</v>
      </c>
      <c r="H34" s="54"/>
      <c r="I34" s="54"/>
      <c r="J34" s="64">
        <v>31.42</v>
      </c>
      <c r="K34" s="56"/>
      <c r="L34" s="64"/>
      <c r="M34" s="56"/>
      <c r="N34" s="64"/>
      <c r="O34" s="56"/>
      <c r="P34" s="65"/>
    </row>
    <row r="35" spans="1:16" x14ac:dyDescent="0.25">
      <c r="A35" s="54"/>
      <c r="B35" s="54"/>
      <c r="C35" s="54"/>
      <c r="D35" s="54"/>
      <c r="E35" s="54"/>
      <c r="F35" s="54" t="s">
        <v>827</v>
      </c>
      <c r="G35" s="54"/>
      <c r="H35" s="54"/>
      <c r="I35" s="54"/>
      <c r="J35" s="55">
        <f>ROUND(SUM(J31:J34),5)</f>
        <v>14026.69</v>
      </c>
      <c r="K35" s="56"/>
      <c r="L35" s="55">
        <f>ROUND(SUM(L31:L34),5)</f>
        <v>15266</v>
      </c>
      <c r="M35" s="56"/>
      <c r="N35" s="55">
        <f>ROUND((J35-L35),5)</f>
        <v>-1239.31</v>
      </c>
      <c r="O35" s="56"/>
      <c r="P35" s="57">
        <f>ROUND(IF(L35=0, IF(J35=0, 0, 1), J35/L35),5)</f>
        <v>0.91881999999999997</v>
      </c>
    </row>
    <row r="36" spans="1:16" x14ac:dyDescent="0.25">
      <c r="A36" s="54"/>
      <c r="B36" s="54"/>
      <c r="C36" s="54"/>
      <c r="D36" s="54"/>
      <c r="E36" s="54"/>
      <c r="F36" s="54" t="s">
        <v>828</v>
      </c>
      <c r="G36" s="54"/>
      <c r="H36" s="54"/>
      <c r="I36" s="54"/>
      <c r="J36" s="55"/>
      <c r="K36" s="56"/>
      <c r="L36" s="55"/>
      <c r="M36" s="56"/>
      <c r="N36" s="55"/>
      <c r="O36" s="56"/>
      <c r="P36" s="57"/>
    </row>
    <row r="37" spans="1:16" x14ac:dyDescent="0.25">
      <c r="A37" s="54"/>
      <c r="B37" s="54"/>
      <c r="C37" s="54"/>
      <c r="D37" s="54"/>
      <c r="E37" s="54"/>
      <c r="F37" s="54"/>
      <c r="G37" s="54" t="s">
        <v>829</v>
      </c>
      <c r="H37" s="54"/>
      <c r="I37" s="54"/>
      <c r="J37" s="55">
        <v>4925.55</v>
      </c>
      <c r="K37" s="56"/>
      <c r="L37" s="55">
        <v>1800</v>
      </c>
      <c r="M37" s="56"/>
      <c r="N37" s="55">
        <f>ROUND((J37-L37),5)</f>
        <v>3125.55</v>
      </c>
      <c r="O37" s="56"/>
      <c r="P37" s="57">
        <f>ROUND(IF(L37=0, IF(J37=0, 0, 1), J37/L37),5)</f>
        <v>2.7364199999999999</v>
      </c>
    </row>
    <row r="38" spans="1:16" x14ac:dyDescent="0.25">
      <c r="A38" s="54"/>
      <c r="B38" s="54"/>
      <c r="C38" s="54"/>
      <c r="D38" s="54"/>
      <c r="E38" s="54"/>
      <c r="F38" s="54"/>
      <c r="G38" s="54" t="s">
        <v>830</v>
      </c>
      <c r="H38" s="54"/>
      <c r="I38" s="54"/>
      <c r="J38" s="55">
        <v>0</v>
      </c>
      <c r="K38" s="56"/>
      <c r="L38" s="55">
        <v>1200</v>
      </c>
      <c r="M38" s="56"/>
      <c r="N38" s="55">
        <f>ROUND((J38-L38),5)</f>
        <v>-1200</v>
      </c>
      <c r="O38" s="56"/>
      <c r="P38" s="57">
        <f>ROUND(IF(L38=0, IF(J38=0, 0, 1), J38/L38),5)</f>
        <v>0</v>
      </c>
    </row>
    <row r="39" spans="1:16" x14ac:dyDescent="0.25">
      <c r="A39" s="54"/>
      <c r="B39" s="54"/>
      <c r="C39" s="54"/>
      <c r="D39" s="54"/>
      <c r="E39" s="54"/>
      <c r="F39" s="54"/>
      <c r="G39" s="54" t="s">
        <v>831</v>
      </c>
      <c r="H39" s="54"/>
      <c r="I39" s="54"/>
      <c r="J39" s="55">
        <v>0</v>
      </c>
      <c r="K39" s="56"/>
      <c r="L39" s="55">
        <v>1000</v>
      </c>
      <c r="M39" s="56"/>
      <c r="N39" s="55">
        <f>ROUND((J39-L39),5)</f>
        <v>-1000</v>
      </c>
      <c r="O39" s="56"/>
      <c r="P39" s="57">
        <f>ROUND(IF(L39=0, IF(J39=0, 0, 1), J39/L39),5)</f>
        <v>0</v>
      </c>
    </row>
    <row r="40" spans="1:16" x14ac:dyDescent="0.25">
      <c r="A40" s="54"/>
      <c r="B40" s="54"/>
      <c r="C40" s="54"/>
      <c r="D40" s="54"/>
      <c r="E40" s="54"/>
      <c r="F40" s="54"/>
      <c r="G40" s="54" t="s">
        <v>832</v>
      </c>
      <c r="H40" s="54"/>
      <c r="I40" s="54"/>
      <c r="J40" s="55">
        <v>170</v>
      </c>
      <c r="K40" s="56"/>
      <c r="L40" s="55">
        <v>1500</v>
      </c>
      <c r="M40" s="56"/>
      <c r="N40" s="55">
        <f>ROUND((J40-L40),5)</f>
        <v>-1330</v>
      </c>
      <c r="O40" s="56"/>
      <c r="P40" s="57">
        <f>ROUND(IF(L40=0, IF(J40=0, 0, 1), J40/L40),5)</f>
        <v>0.11333</v>
      </c>
    </row>
    <row r="41" spans="1:16" ht="15.75" thickBot="1" x14ac:dyDescent="0.3">
      <c r="A41" s="54"/>
      <c r="B41" s="54"/>
      <c r="C41" s="54"/>
      <c r="D41" s="54"/>
      <c r="E41" s="54"/>
      <c r="F41" s="54"/>
      <c r="G41" s="54" t="s">
        <v>833</v>
      </c>
      <c r="H41" s="54"/>
      <c r="I41" s="54"/>
      <c r="J41" s="64">
        <v>2913.83</v>
      </c>
      <c r="K41" s="56"/>
      <c r="L41" s="64">
        <v>1500</v>
      </c>
      <c r="M41" s="56"/>
      <c r="N41" s="64">
        <f>ROUND((J41-L41),5)</f>
        <v>1413.83</v>
      </c>
      <c r="O41" s="56"/>
      <c r="P41" s="65">
        <f>ROUND(IF(L41=0, IF(J41=0, 0, 1), J41/L41),5)</f>
        <v>1.94255</v>
      </c>
    </row>
    <row r="42" spans="1:16" x14ac:dyDescent="0.25">
      <c r="A42" s="54"/>
      <c r="B42" s="54"/>
      <c r="C42" s="54"/>
      <c r="D42" s="54"/>
      <c r="E42" s="54"/>
      <c r="F42" s="54" t="s">
        <v>834</v>
      </c>
      <c r="G42" s="54"/>
      <c r="H42" s="54"/>
      <c r="I42" s="54"/>
      <c r="J42" s="55">
        <f>ROUND(SUM(J36:J41),5)</f>
        <v>8009.38</v>
      </c>
      <c r="K42" s="56"/>
      <c r="L42" s="55">
        <f>ROUND(SUM(L36:L41),5)</f>
        <v>7000</v>
      </c>
      <c r="M42" s="56"/>
      <c r="N42" s="55">
        <f>ROUND((J42-L42),5)</f>
        <v>1009.38</v>
      </c>
      <c r="O42" s="56"/>
      <c r="P42" s="57">
        <f>ROUND(IF(L42=0, IF(J42=0, 0, 1), J42/L42),5)</f>
        <v>1.1442000000000001</v>
      </c>
    </row>
    <row r="43" spans="1:16" x14ac:dyDescent="0.25">
      <c r="A43" s="54"/>
      <c r="B43" s="54"/>
      <c r="C43" s="54"/>
      <c r="D43" s="54"/>
      <c r="E43" s="54"/>
      <c r="F43" s="54" t="s">
        <v>835</v>
      </c>
      <c r="G43" s="54"/>
      <c r="H43" s="54"/>
      <c r="I43" s="54"/>
      <c r="J43" s="55">
        <v>0</v>
      </c>
      <c r="K43" s="56"/>
      <c r="L43" s="55">
        <v>1500</v>
      </c>
      <c r="M43" s="56"/>
      <c r="N43" s="55">
        <f>ROUND((J43-L43),5)</f>
        <v>-1500</v>
      </c>
      <c r="O43" s="56"/>
      <c r="P43" s="57">
        <f>ROUND(IF(L43=0, IF(J43=0, 0, 1), J43/L43),5)</f>
        <v>0</v>
      </c>
    </row>
    <row r="44" spans="1:16" x14ac:dyDescent="0.25">
      <c r="A44" s="54"/>
      <c r="B44" s="54"/>
      <c r="C44" s="54"/>
      <c r="D44" s="54"/>
      <c r="E44" s="54"/>
      <c r="F44" s="54" t="s">
        <v>836</v>
      </c>
      <c r="G44" s="54"/>
      <c r="H44" s="54"/>
      <c r="I44" s="54"/>
      <c r="J44" s="55"/>
      <c r="K44" s="56"/>
      <c r="L44" s="55"/>
      <c r="M44" s="56"/>
      <c r="N44" s="55"/>
      <c r="O44" s="56"/>
      <c r="P44" s="57"/>
    </row>
    <row r="45" spans="1:16" x14ac:dyDescent="0.25">
      <c r="A45" s="54"/>
      <c r="B45" s="54"/>
      <c r="C45" s="54"/>
      <c r="D45" s="54"/>
      <c r="E45" s="54"/>
      <c r="F45" s="54"/>
      <c r="G45" s="54" t="s">
        <v>837</v>
      </c>
      <c r="H45" s="54"/>
      <c r="I45" s="54"/>
      <c r="J45" s="55">
        <v>3423</v>
      </c>
      <c r="K45" s="56"/>
      <c r="L45" s="55">
        <v>3500</v>
      </c>
      <c r="M45" s="56"/>
      <c r="N45" s="55">
        <f>ROUND((J45-L45),5)</f>
        <v>-77</v>
      </c>
      <c r="O45" s="56"/>
      <c r="P45" s="57">
        <f>ROUND(IF(L45=0, IF(J45=0, 0, 1), J45/L45),5)</f>
        <v>0.97799999999999998</v>
      </c>
    </row>
    <row r="46" spans="1:16" x14ac:dyDescent="0.25">
      <c r="A46" s="54"/>
      <c r="B46" s="54"/>
      <c r="C46" s="54"/>
      <c r="D46" s="54"/>
      <c r="E46" s="54"/>
      <c r="F46" s="54"/>
      <c r="G46" s="54" t="s">
        <v>838</v>
      </c>
      <c r="H46" s="54"/>
      <c r="I46" s="54"/>
      <c r="J46" s="55">
        <v>1157.58</v>
      </c>
      <c r="K46" s="56"/>
      <c r="L46" s="55">
        <v>1794</v>
      </c>
      <c r="M46" s="56"/>
      <c r="N46" s="55">
        <f>ROUND((J46-L46),5)</f>
        <v>-636.41999999999996</v>
      </c>
      <c r="O46" s="56"/>
      <c r="P46" s="57">
        <f>ROUND(IF(L46=0, IF(J46=0, 0, 1), J46/L46),5)</f>
        <v>0.64524999999999999</v>
      </c>
    </row>
    <row r="47" spans="1:16" x14ac:dyDescent="0.25">
      <c r="A47" s="54"/>
      <c r="B47" s="54"/>
      <c r="C47" s="54"/>
      <c r="D47" s="54"/>
      <c r="E47" s="54"/>
      <c r="F47" s="54"/>
      <c r="G47" s="54" t="s">
        <v>839</v>
      </c>
      <c r="H47" s="54"/>
      <c r="I47" s="54"/>
      <c r="J47" s="55">
        <v>17803</v>
      </c>
      <c r="K47" s="56"/>
      <c r="L47" s="55">
        <v>20000</v>
      </c>
      <c r="M47" s="56"/>
      <c r="N47" s="55">
        <f>ROUND((J47-L47),5)</f>
        <v>-2197</v>
      </c>
      <c r="O47" s="56"/>
      <c r="P47" s="57">
        <f>ROUND(IF(L47=0, IF(J47=0, 0, 1), J47/L47),5)</f>
        <v>0.89015</v>
      </c>
    </row>
    <row r="48" spans="1:16" ht="15.75" thickBot="1" x14ac:dyDescent="0.3">
      <c r="A48" s="54"/>
      <c r="B48" s="54"/>
      <c r="C48" s="54"/>
      <c r="D48" s="54"/>
      <c r="E48" s="54"/>
      <c r="F48" s="54"/>
      <c r="G48" s="54" t="s">
        <v>840</v>
      </c>
      <c r="H48" s="54"/>
      <c r="I48" s="54"/>
      <c r="J48" s="64">
        <v>20554</v>
      </c>
      <c r="K48" s="56"/>
      <c r="L48" s="64">
        <v>20000</v>
      </c>
      <c r="M48" s="56"/>
      <c r="N48" s="64">
        <f>ROUND((J48-L48),5)</f>
        <v>554</v>
      </c>
      <c r="O48" s="56"/>
      <c r="P48" s="65">
        <f>ROUND(IF(L48=0, IF(J48=0, 0, 1), J48/L48),5)</f>
        <v>1.0277000000000001</v>
      </c>
    </row>
    <row r="49" spans="1:16" x14ac:dyDescent="0.25">
      <c r="A49" s="54"/>
      <c r="B49" s="54"/>
      <c r="C49" s="54"/>
      <c r="D49" s="54"/>
      <c r="E49" s="54"/>
      <c r="F49" s="54" t="s">
        <v>841</v>
      </c>
      <c r="G49" s="54"/>
      <c r="H49" s="54"/>
      <c r="I49" s="54"/>
      <c r="J49" s="55">
        <f>ROUND(SUM(J44:J48),5)</f>
        <v>42937.58</v>
      </c>
      <c r="K49" s="56"/>
      <c r="L49" s="55">
        <f>ROUND(SUM(L44:L48),5)</f>
        <v>45294</v>
      </c>
      <c r="M49" s="56"/>
      <c r="N49" s="55">
        <f>ROUND((J49-L49),5)</f>
        <v>-2356.42</v>
      </c>
      <c r="O49" s="56"/>
      <c r="P49" s="57">
        <f>ROUND(IF(L49=0, IF(J49=0, 0, 1), J49/L49),5)</f>
        <v>0.94798000000000004</v>
      </c>
    </row>
    <row r="50" spans="1:16" x14ac:dyDescent="0.25">
      <c r="A50" s="54"/>
      <c r="B50" s="54"/>
      <c r="C50" s="54"/>
      <c r="D50" s="54"/>
      <c r="E50" s="54"/>
      <c r="F50" s="54" t="s">
        <v>842</v>
      </c>
      <c r="G50" s="54"/>
      <c r="H50" s="54"/>
      <c r="I50" s="54"/>
      <c r="J50" s="55">
        <v>2829.85</v>
      </c>
      <c r="K50" s="56"/>
      <c r="L50" s="55">
        <v>5800</v>
      </c>
      <c r="M50" s="56"/>
      <c r="N50" s="55">
        <f>ROUND((J50-L50),5)</f>
        <v>-2970.15</v>
      </c>
      <c r="O50" s="56"/>
      <c r="P50" s="57">
        <f>ROUND(IF(L50=0, IF(J50=0, 0, 1), J50/L50),5)</f>
        <v>0.48791000000000001</v>
      </c>
    </row>
    <row r="51" spans="1:16" x14ac:dyDescent="0.25">
      <c r="A51" s="54"/>
      <c r="B51" s="54"/>
      <c r="C51" s="54"/>
      <c r="D51" s="54"/>
      <c r="E51" s="54"/>
      <c r="F51" s="54" t="s">
        <v>843</v>
      </c>
      <c r="G51" s="54"/>
      <c r="H51" s="54"/>
      <c r="I51" s="54"/>
      <c r="J51" s="55">
        <v>899.99</v>
      </c>
      <c r="K51" s="56"/>
      <c r="L51" s="55"/>
      <c r="M51" s="56"/>
      <c r="N51" s="55"/>
      <c r="O51" s="56"/>
      <c r="P51" s="57"/>
    </row>
    <row r="52" spans="1:16" x14ac:dyDescent="0.25">
      <c r="A52" s="54"/>
      <c r="B52" s="54"/>
      <c r="C52" s="54"/>
      <c r="D52" s="54"/>
      <c r="E52" s="54"/>
      <c r="F52" s="54" t="s">
        <v>844</v>
      </c>
      <c r="G52" s="54"/>
      <c r="H52" s="54"/>
      <c r="I52" s="54"/>
      <c r="J52" s="55"/>
      <c r="K52" s="56"/>
      <c r="L52" s="55"/>
      <c r="M52" s="56"/>
      <c r="N52" s="55"/>
      <c r="O52" s="56"/>
      <c r="P52" s="57"/>
    </row>
    <row r="53" spans="1:16" x14ac:dyDescent="0.25">
      <c r="A53" s="54"/>
      <c r="B53" s="54"/>
      <c r="C53" s="54"/>
      <c r="D53" s="54"/>
      <c r="E53" s="54"/>
      <c r="F53" s="54"/>
      <c r="G53" s="54" t="s">
        <v>845</v>
      </c>
      <c r="H53" s="54"/>
      <c r="I53" s="54"/>
      <c r="J53" s="55"/>
      <c r="K53" s="56"/>
      <c r="L53" s="55"/>
      <c r="M53" s="56"/>
      <c r="N53" s="55"/>
      <c r="O53" s="56"/>
      <c r="P53" s="57"/>
    </row>
    <row r="54" spans="1:16" x14ac:dyDescent="0.25">
      <c r="A54" s="54"/>
      <c r="B54" s="54"/>
      <c r="C54" s="54"/>
      <c r="D54" s="54"/>
      <c r="E54" s="54"/>
      <c r="F54" s="54"/>
      <c r="G54" s="54"/>
      <c r="H54" s="54" t="s">
        <v>846</v>
      </c>
      <c r="I54" s="54"/>
      <c r="J54" s="55"/>
      <c r="K54" s="56"/>
      <c r="L54" s="55"/>
      <c r="M54" s="56"/>
      <c r="N54" s="55"/>
      <c r="O54" s="56"/>
      <c r="P54" s="57"/>
    </row>
    <row r="55" spans="1:16" x14ac:dyDescent="0.25">
      <c r="A55" s="54"/>
      <c r="B55" s="54"/>
      <c r="C55" s="54"/>
      <c r="D55" s="54"/>
      <c r="E55" s="54"/>
      <c r="F55" s="54"/>
      <c r="G55" s="54"/>
      <c r="H55" s="54"/>
      <c r="I55" s="54" t="s">
        <v>847</v>
      </c>
      <c r="J55" s="55">
        <v>94876.34</v>
      </c>
      <c r="K55" s="56"/>
      <c r="L55" s="55">
        <v>118326</v>
      </c>
      <c r="M55" s="56"/>
      <c r="N55" s="55">
        <f>ROUND((J55-L55),5)</f>
        <v>-23449.66</v>
      </c>
      <c r="O55" s="56"/>
      <c r="P55" s="57">
        <f>ROUND(IF(L55=0, IF(J55=0, 0, 1), J55/L55),5)</f>
        <v>0.80181999999999998</v>
      </c>
    </row>
    <row r="56" spans="1:16" x14ac:dyDescent="0.25">
      <c r="A56" s="54"/>
      <c r="B56" s="54"/>
      <c r="C56" s="54"/>
      <c r="D56" s="54"/>
      <c r="E56" s="54"/>
      <c r="F56" s="54"/>
      <c r="G56" s="54"/>
      <c r="H56" s="54"/>
      <c r="I56" s="54" t="s">
        <v>848</v>
      </c>
      <c r="J56" s="55">
        <v>5813.16</v>
      </c>
      <c r="K56" s="56"/>
      <c r="L56" s="55">
        <v>9466.08</v>
      </c>
      <c r="M56" s="56"/>
      <c r="N56" s="55">
        <f>ROUND((J56-L56),5)</f>
        <v>-3652.92</v>
      </c>
      <c r="O56" s="56"/>
      <c r="P56" s="57">
        <f>ROUND(IF(L56=0, IF(J56=0, 0, 1), J56/L56),5)</f>
        <v>0.61409999999999998</v>
      </c>
    </row>
    <row r="57" spans="1:16" x14ac:dyDescent="0.25">
      <c r="A57" s="54"/>
      <c r="B57" s="54"/>
      <c r="C57" s="54"/>
      <c r="D57" s="54"/>
      <c r="E57" s="54"/>
      <c r="F57" s="54"/>
      <c r="G57" s="54"/>
      <c r="H57" s="54"/>
      <c r="I57" s="54" t="s">
        <v>849</v>
      </c>
      <c r="J57" s="55">
        <v>2179.9699999999998</v>
      </c>
      <c r="K57" s="56"/>
      <c r="L57" s="55">
        <v>3538</v>
      </c>
      <c r="M57" s="56"/>
      <c r="N57" s="55">
        <f>ROUND((J57-L57),5)</f>
        <v>-1358.03</v>
      </c>
      <c r="O57" s="56"/>
      <c r="P57" s="57">
        <f>ROUND(IF(L57=0, IF(J57=0, 0, 1), J57/L57),5)</f>
        <v>0.61616000000000004</v>
      </c>
    </row>
    <row r="58" spans="1:16" x14ac:dyDescent="0.25">
      <c r="A58" s="54"/>
      <c r="B58" s="54"/>
      <c r="C58" s="54"/>
      <c r="D58" s="54"/>
      <c r="E58" s="54"/>
      <c r="F58" s="54"/>
      <c r="G58" s="54"/>
      <c r="H58" s="54"/>
      <c r="I58" s="54" t="s">
        <v>997</v>
      </c>
      <c r="J58" s="55">
        <v>-2786.13</v>
      </c>
      <c r="K58" s="56"/>
      <c r="L58" s="55"/>
      <c r="M58" s="56"/>
      <c r="N58" s="55"/>
      <c r="O58" s="56"/>
      <c r="P58" s="57"/>
    </row>
    <row r="59" spans="1:16" x14ac:dyDescent="0.25">
      <c r="A59" s="54"/>
      <c r="B59" s="54"/>
      <c r="C59" s="54"/>
      <c r="D59" s="54"/>
      <c r="E59" s="54"/>
      <c r="F59" s="54"/>
      <c r="G59" s="54"/>
      <c r="H59" s="54"/>
      <c r="I59" s="54" t="s">
        <v>998</v>
      </c>
      <c r="J59" s="55">
        <v>14108.72</v>
      </c>
      <c r="K59" s="56"/>
      <c r="L59" s="55"/>
      <c r="M59" s="56"/>
      <c r="N59" s="55"/>
      <c r="O59" s="56"/>
      <c r="P59" s="57"/>
    </row>
    <row r="60" spans="1:16" x14ac:dyDescent="0.25">
      <c r="A60" s="54"/>
      <c r="B60" s="54"/>
      <c r="C60" s="54"/>
      <c r="D60" s="54"/>
      <c r="E60" s="54"/>
      <c r="F60" s="54"/>
      <c r="G60" s="54"/>
      <c r="H60" s="54"/>
      <c r="I60" s="54" t="s">
        <v>999</v>
      </c>
      <c r="J60" s="55">
        <v>17067</v>
      </c>
      <c r="K60" s="56"/>
      <c r="L60" s="55"/>
      <c r="M60" s="56"/>
      <c r="N60" s="55"/>
      <c r="O60" s="56"/>
      <c r="P60" s="57"/>
    </row>
    <row r="61" spans="1:16" x14ac:dyDescent="0.25">
      <c r="A61" s="54"/>
      <c r="B61" s="54"/>
      <c r="C61" s="54"/>
      <c r="D61" s="54"/>
      <c r="E61" s="54"/>
      <c r="F61" s="54"/>
      <c r="G61" s="54"/>
      <c r="H61" s="54"/>
      <c r="I61" s="54" t="s">
        <v>850</v>
      </c>
      <c r="J61" s="55">
        <v>4359.87</v>
      </c>
      <c r="K61" s="56"/>
      <c r="L61" s="55">
        <v>7099.56</v>
      </c>
      <c r="M61" s="56"/>
      <c r="N61" s="55">
        <f>ROUND((J61-L61),5)</f>
        <v>-2739.69</v>
      </c>
      <c r="O61" s="56"/>
      <c r="P61" s="57">
        <f>ROUND(IF(L61=0, IF(J61=0, 0, 1), J61/L61),5)</f>
        <v>0.61409999999999998</v>
      </c>
    </row>
    <row r="62" spans="1:16" ht="15.75" thickBot="1" x14ac:dyDescent="0.3">
      <c r="A62" s="54"/>
      <c r="B62" s="54"/>
      <c r="C62" s="54"/>
      <c r="D62" s="54"/>
      <c r="E62" s="54"/>
      <c r="F62" s="54"/>
      <c r="G62" s="54"/>
      <c r="H62" s="54"/>
      <c r="I62" s="54" t="s">
        <v>851</v>
      </c>
      <c r="J62" s="64">
        <v>0</v>
      </c>
      <c r="K62" s="56"/>
      <c r="L62" s="64">
        <v>360</v>
      </c>
      <c r="M62" s="56"/>
      <c r="N62" s="64">
        <f>ROUND((J62-L62),5)</f>
        <v>-360</v>
      </c>
      <c r="O62" s="56"/>
      <c r="P62" s="65">
        <f>ROUND(IF(L62=0, IF(J62=0, 0, 1), J62/L62),5)</f>
        <v>0</v>
      </c>
    </row>
    <row r="63" spans="1:16" x14ac:dyDescent="0.25">
      <c r="A63" s="54"/>
      <c r="B63" s="54"/>
      <c r="C63" s="54"/>
      <c r="D63" s="54"/>
      <c r="E63" s="54"/>
      <c r="F63" s="54"/>
      <c r="G63" s="54"/>
      <c r="H63" s="54" t="s">
        <v>852</v>
      </c>
      <c r="I63" s="54"/>
      <c r="J63" s="55">
        <f>ROUND(SUM(J54:J62),5)</f>
        <v>135618.93</v>
      </c>
      <c r="K63" s="56"/>
      <c r="L63" s="55">
        <f>ROUND(SUM(L54:L62),5)</f>
        <v>138789.64000000001</v>
      </c>
      <c r="M63" s="56"/>
      <c r="N63" s="55">
        <f>ROUND((J63-L63),5)</f>
        <v>-3170.71</v>
      </c>
      <c r="O63" s="56"/>
      <c r="P63" s="57">
        <f>ROUND(IF(L63=0, IF(J63=0, 0, 1), J63/L63),5)</f>
        <v>0.97714999999999996</v>
      </c>
    </row>
    <row r="64" spans="1:16" x14ac:dyDescent="0.25">
      <c r="A64" s="54"/>
      <c r="B64" s="54"/>
      <c r="C64" s="54"/>
      <c r="D64" s="54"/>
      <c r="E64" s="54"/>
      <c r="F64" s="54"/>
      <c r="G64" s="54"/>
      <c r="H64" s="54" t="s">
        <v>853</v>
      </c>
      <c r="I64" s="54"/>
      <c r="J64" s="55">
        <v>166052.16</v>
      </c>
      <c r="K64" s="56"/>
      <c r="L64" s="55">
        <v>226600</v>
      </c>
      <c r="M64" s="56"/>
      <c r="N64" s="55">
        <f>ROUND((J64-L64),5)</f>
        <v>-60547.839999999997</v>
      </c>
      <c r="O64" s="56"/>
      <c r="P64" s="57">
        <f>ROUND(IF(L64=0, IF(J64=0, 0, 1), J64/L64),5)</f>
        <v>0.73280000000000001</v>
      </c>
    </row>
    <row r="65" spans="1:16" x14ac:dyDescent="0.25">
      <c r="A65" s="54"/>
      <c r="B65" s="54"/>
      <c r="C65" s="54"/>
      <c r="D65" s="54"/>
      <c r="E65" s="54"/>
      <c r="F65" s="54"/>
      <c r="G65" s="54"/>
      <c r="H65" s="54" t="s">
        <v>1000</v>
      </c>
      <c r="I65" s="54"/>
      <c r="J65" s="55">
        <v>12661.06</v>
      </c>
      <c r="K65" s="56"/>
      <c r="L65" s="55"/>
      <c r="M65" s="56"/>
      <c r="N65" s="55"/>
      <c r="O65" s="56"/>
      <c r="P65" s="57"/>
    </row>
    <row r="66" spans="1:16" x14ac:dyDescent="0.25">
      <c r="A66" s="54"/>
      <c r="B66" s="54"/>
      <c r="C66" s="54"/>
      <c r="D66" s="54"/>
      <c r="E66" s="54"/>
      <c r="F66" s="54"/>
      <c r="G66" s="54"/>
      <c r="H66" s="54" t="s">
        <v>1001</v>
      </c>
      <c r="I66" s="54"/>
      <c r="J66" s="55">
        <v>2950.42</v>
      </c>
      <c r="K66" s="56"/>
      <c r="L66" s="55"/>
      <c r="M66" s="56"/>
      <c r="N66" s="55"/>
      <c r="O66" s="56"/>
      <c r="P66" s="57"/>
    </row>
    <row r="67" spans="1:16" x14ac:dyDescent="0.25">
      <c r="A67" s="54"/>
      <c r="B67" s="54"/>
      <c r="C67" s="54"/>
      <c r="D67" s="54"/>
      <c r="E67" s="54"/>
      <c r="F67" s="54"/>
      <c r="G67" s="54"/>
      <c r="H67" s="54" t="s">
        <v>854</v>
      </c>
      <c r="I67" s="54"/>
      <c r="J67" s="55">
        <v>25601.93</v>
      </c>
      <c r="K67" s="56"/>
      <c r="L67" s="55">
        <v>44133</v>
      </c>
      <c r="M67" s="56"/>
      <c r="N67" s="55">
        <f>ROUND((J67-L67),5)</f>
        <v>-18531.07</v>
      </c>
      <c r="O67" s="56"/>
      <c r="P67" s="57">
        <f>ROUND(IF(L67=0, IF(J67=0, 0, 1), J67/L67),5)</f>
        <v>0.58011000000000001</v>
      </c>
    </row>
    <row r="68" spans="1:16" x14ac:dyDescent="0.25">
      <c r="A68" s="54"/>
      <c r="B68" s="54"/>
      <c r="C68" s="54"/>
      <c r="D68" s="54"/>
      <c r="E68" s="54"/>
      <c r="F68" s="54"/>
      <c r="G68" s="54"/>
      <c r="H68" s="54" t="s">
        <v>855</v>
      </c>
      <c r="I68" s="54"/>
      <c r="J68" s="55">
        <v>28552.65</v>
      </c>
      <c r="K68" s="56"/>
      <c r="L68" s="55">
        <v>33224</v>
      </c>
      <c r="M68" s="56"/>
      <c r="N68" s="55">
        <f>ROUND((J68-L68),5)</f>
        <v>-4671.3500000000004</v>
      </c>
      <c r="O68" s="56"/>
      <c r="P68" s="57">
        <f>ROUND(IF(L68=0, IF(J68=0, 0, 1), J68/L68),5)</f>
        <v>0.85940000000000005</v>
      </c>
    </row>
    <row r="69" spans="1:16" x14ac:dyDescent="0.25">
      <c r="A69" s="54"/>
      <c r="B69" s="54"/>
      <c r="C69" s="54"/>
      <c r="D69" s="54"/>
      <c r="E69" s="54"/>
      <c r="F69" s="54"/>
      <c r="G69" s="54"/>
      <c r="H69" s="54" t="s">
        <v>856</v>
      </c>
      <c r="I69" s="54"/>
      <c r="J69" s="55">
        <v>14326.38</v>
      </c>
      <c r="K69" s="56"/>
      <c r="L69" s="55">
        <v>11866</v>
      </c>
      <c r="M69" s="56"/>
      <c r="N69" s="55">
        <f>ROUND((J69-L69),5)</f>
        <v>2460.38</v>
      </c>
      <c r="O69" s="56"/>
      <c r="P69" s="57">
        <f>ROUND(IF(L69=0, IF(J69=0, 0, 1), J69/L69),5)</f>
        <v>1.2073499999999999</v>
      </c>
    </row>
    <row r="70" spans="1:16" ht="15.75" thickBot="1" x14ac:dyDescent="0.3">
      <c r="A70" s="54"/>
      <c r="B70" s="54"/>
      <c r="C70" s="54"/>
      <c r="D70" s="54"/>
      <c r="E70" s="54"/>
      <c r="F70" s="54"/>
      <c r="G70" s="54"/>
      <c r="H70" s="54" t="s">
        <v>857</v>
      </c>
      <c r="I70" s="54"/>
      <c r="J70" s="64">
        <v>42734.8</v>
      </c>
      <c r="K70" s="56"/>
      <c r="L70" s="64">
        <v>53024</v>
      </c>
      <c r="M70" s="56"/>
      <c r="N70" s="64">
        <f>ROUND((J70-L70),5)</f>
        <v>-10289.200000000001</v>
      </c>
      <c r="O70" s="56"/>
      <c r="P70" s="65">
        <f>ROUND(IF(L70=0, IF(J70=0, 0, 1), J70/L70),5)</f>
        <v>0.80595000000000006</v>
      </c>
    </row>
    <row r="71" spans="1:16" x14ac:dyDescent="0.25">
      <c r="A71" s="54"/>
      <c r="B71" s="54"/>
      <c r="C71" s="54"/>
      <c r="D71" s="54"/>
      <c r="E71" s="54"/>
      <c r="F71" s="54"/>
      <c r="G71" s="54" t="s">
        <v>858</v>
      </c>
      <c r="H71" s="54"/>
      <c r="I71" s="54"/>
      <c r="J71" s="55">
        <f>ROUND(J53+SUM(J63:J70),5)</f>
        <v>428498.33</v>
      </c>
      <c r="K71" s="56"/>
      <c r="L71" s="55">
        <f>ROUND(L53+SUM(L63:L70),5)</f>
        <v>507636.64</v>
      </c>
      <c r="M71" s="56"/>
      <c r="N71" s="55">
        <f>ROUND((J71-L71),5)</f>
        <v>-79138.31</v>
      </c>
      <c r="O71" s="56"/>
      <c r="P71" s="57">
        <f>ROUND(IF(L71=0, IF(J71=0, 0, 1), J71/L71),5)</f>
        <v>0.84409999999999996</v>
      </c>
    </row>
    <row r="72" spans="1:16" x14ac:dyDescent="0.25">
      <c r="A72" s="54"/>
      <c r="B72" s="54"/>
      <c r="C72" s="54"/>
      <c r="D72" s="54"/>
      <c r="E72" s="54"/>
      <c r="F72" s="54"/>
      <c r="G72" s="54" t="s">
        <v>859</v>
      </c>
      <c r="H72" s="54"/>
      <c r="I72" s="54"/>
      <c r="J72" s="55"/>
      <c r="K72" s="56"/>
      <c r="L72" s="55"/>
      <c r="M72" s="56"/>
      <c r="N72" s="55"/>
      <c r="O72" s="56"/>
      <c r="P72" s="57"/>
    </row>
    <row r="73" spans="1:16" x14ac:dyDescent="0.25">
      <c r="A73" s="54"/>
      <c r="B73" s="54"/>
      <c r="C73" s="54"/>
      <c r="D73" s="54"/>
      <c r="E73" s="54"/>
      <c r="F73" s="54"/>
      <c r="G73" s="54"/>
      <c r="H73" s="54" t="s">
        <v>860</v>
      </c>
      <c r="I73" s="54"/>
      <c r="J73" s="55">
        <v>0</v>
      </c>
      <c r="K73" s="56"/>
      <c r="L73" s="55">
        <v>25200</v>
      </c>
      <c r="M73" s="56"/>
      <c r="N73" s="55">
        <f>ROUND((J73-L73),5)</f>
        <v>-25200</v>
      </c>
      <c r="O73" s="56"/>
      <c r="P73" s="57">
        <f>ROUND(IF(L73=0, IF(J73=0, 0, 1), J73/L73),5)</f>
        <v>0</v>
      </c>
    </row>
    <row r="74" spans="1:16" x14ac:dyDescent="0.25">
      <c r="A74" s="54"/>
      <c r="B74" s="54"/>
      <c r="C74" s="54"/>
      <c r="D74" s="54"/>
      <c r="E74" s="54"/>
      <c r="F74" s="54"/>
      <c r="G74" s="54"/>
      <c r="H74" s="54" t="s">
        <v>861</v>
      </c>
      <c r="I74" s="54"/>
      <c r="J74" s="55">
        <v>0</v>
      </c>
      <c r="K74" s="56"/>
      <c r="L74" s="55">
        <v>6290</v>
      </c>
      <c r="M74" s="56"/>
      <c r="N74" s="55">
        <f>ROUND((J74-L74),5)</f>
        <v>-6290</v>
      </c>
      <c r="O74" s="56"/>
      <c r="P74" s="57">
        <f>ROUND(IF(L74=0, IF(J74=0, 0, 1), J74/L74),5)</f>
        <v>0</v>
      </c>
    </row>
    <row r="75" spans="1:16" x14ac:dyDescent="0.25">
      <c r="A75" s="54"/>
      <c r="B75" s="54"/>
      <c r="C75" s="54"/>
      <c r="D75" s="54"/>
      <c r="E75" s="54"/>
      <c r="F75" s="54"/>
      <c r="G75" s="54"/>
      <c r="H75" s="54" t="s">
        <v>862</v>
      </c>
      <c r="I75" s="54"/>
      <c r="J75" s="55">
        <v>62077.49</v>
      </c>
      <c r="K75" s="56"/>
      <c r="L75" s="55">
        <v>81081</v>
      </c>
      <c r="M75" s="56"/>
      <c r="N75" s="55">
        <f>ROUND((J75-L75),5)</f>
        <v>-19003.509999999998</v>
      </c>
      <c r="O75" s="56"/>
      <c r="P75" s="57">
        <f>ROUND(IF(L75=0, IF(J75=0, 0, 1), J75/L75),5)</f>
        <v>0.76561999999999997</v>
      </c>
    </row>
    <row r="76" spans="1:16" x14ac:dyDescent="0.25">
      <c r="A76" s="54"/>
      <c r="B76" s="54"/>
      <c r="C76" s="54"/>
      <c r="D76" s="54"/>
      <c r="E76" s="54"/>
      <c r="F76" s="54"/>
      <c r="G76" s="54"/>
      <c r="H76" s="54" t="s">
        <v>863</v>
      </c>
      <c r="I76" s="54"/>
      <c r="J76" s="55">
        <v>17417.77</v>
      </c>
      <c r="K76" s="56"/>
      <c r="L76" s="55">
        <v>23760</v>
      </c>
      <c r="M76" s="56"/>
      <c r="N76" s="55">
        <f>ROUND((J76-L76),5)</f>
        <v>-6342.23</v>
      </c>
      <c r="O76" s="56"/>
      <c r="P76" s="57">
        <f>ROUND(IF(L76=0, IF(J76=0, 0, 1), J76/L76),5)</f>
        <v>0.73307</v>
      </c>
    </row>
    <row r="77" spans="1:16" x14ac:dyDescent="0.25">
      <c r="A77" s="54"/>
      <c r="B77" s="54"/>
      <c r="C77" s="54"/>
      <c r="D77" s="54"/>
      <c r="E77" s="54"/>
      <c r="F77" s="54"/>
      <c r="G77" s="54"/>
      <c r="H77" s="54" t="s">
        <v>864</v>
      </c>
      <c r="I77" s="54"/>
      <c r="J77" s="55">
        <v>6147.45</v>
      </c>
      <c r="K77" s="56"/>
      <c r="L77" s="55">
        <v>7800</v>
      </c>
      <c r="M77" s="56"/>
      <c r="N77" s="55">
        <f>ROUND((J77-L77),5)</f>
        <v>-1652.55</v>
      </c>
      <c r="O77" s="56"/>
      <c r="P77" s="57">
        <f>ROUND(IF(L77=0, IF(J77=0, 0, 1), J77/L77),5)</f>
        <v>0.78813</v>
      </c>
    </row>
    <row r="78" spans="1:16" x14ac:dyDescent="0.25">
      <c r="A78" s="54"/>
      <c r="B78" s="54"/>
      <c r="C78" s="54"/>
      <c r="D78" s="54"/>
      <c r="E78" s="54"/>
      <c r="F78" s="54"/>
      <c r="G78" s="54"/>
      <c r="H78" s="54" t="s">
        <v>865</v>
      </c>
      <c r="I78" s="54"/>
      <c r="J78" s="55">
        <v>0</v>
      </c>
      <c r="K78" s="56"/>
      <c r="L78" s="55">
        <v>4000</v>
      </c>
      <c r="M78" s="56"/>
      <c r="N78" s="55">
        <f>ROUND((J78-L78),5)</f>
        <v>-4000</v>
      </c>
      <c r="O78" s="56"/>
      <c r="P78" s="57">
        <f>ROUND(IF(L78=0, IF(J78=0, 0, 1), J78/L78),5)</f>
        <v>0</v>
      </c>
    </row>
    <row r="79" spans="1:16" x14ac:dyDescent="0.25">
      <c r="A79" s="54"/>
      <c r="B79" s="54"/>
      <c r="C79" s="54"/>
      <c r="D79" s="54"/>
      <c r="E79" s="54"/>
      <c r="F79" s="54"/>
      <c r="G79" s="54"/>
      <c r="H79" s="54" t="s">
        <v>866</v>
      </c>
      <c r="I79" s="54"/>
      <c r="J79" s="55">
        <v>0</v>
      </c>
      <c r="K79" s="56"/>
      <c r="L79" s="55">
        <v>0</v>
      </c>
      <c r="M79" s="56"/>
      <c r="N79" s="55">
        <f>ROUND((J79-L79),5)</f>
        <v>0</v>
      </c>
      <c r="O79" s="56"/>
      <c r="P79" s="57">
        <f>ROUND(IF(L79=0, IF(J79=0, 0, 1), J79/L79),5)</f>
        <v>0</v>
      </c>
    </row>
    <row r="80" spans="1:16" ht="15.75" thickBot="1" x14ac:dyDescent="0.3">
      <c r="A80" s="54"/>
      <c r="B80" s="54"/>
      <c r="C80" s="54"/>
      <c r="D80" s="54"/>
      <c r="E80" s="54"/>
      <c r="F80" s="54"/>
      <c r="G80" s="54"/>
      <c r="H80" s="54" t="s">
        <v>867</v>
      </c>
      <c r="I80" s="54"/>
      <c r="J80" s="64">
        <v>119</v>
      </c>
      <c r="K80" s="56"/>
      <c r="L80" s="64">
        <v>120</v>
      </c>
      <c r="M80" s="56"/>
      <c r="N80" s="64">
        <f>ROUND((J80-L80),5)</f>
        <v>-1</v>
      </c>
      <c r="O80" s="56"/>
      <c r="P80" s="65">
        <f>ROUND(IF(L80=0, IF(J80=0, 0, 1), J80/L80),5)</f>
        <v>0.99167000000000005</v>
      </c>
    </row>
    <row r="81" spans="1:16" x14ac:dyDescent="0.25">
      <c r="A81" s="54"/>
      <c r="B81" s="54"/>
      <c r="C81" s="54"/>
      <c r="D81" s="54"/>
      <c r="E81" s="54"/>
      <c r="F81" s="54"/>
      <c r="G81" s="54" t="s">
        <v>868</v>
      </c>
      <c r="H81" s="54"/>
      <c r="I81" s="54"/>
      <c r="J81" s="55">
        <f>ROUND(SUM(J72:J80),5)</f>
        <v>85761.71</v>
      </c>
      <c r="K81" s="56"/>
      <c r="L81" s="55">
        <f>ROUND(SUM(L72:L80),5)</f>
        <v>148251</v>
      </c>
      <c r="M81" s="56"/>
      <c r="N81" s="55">
        <f>ROUND((J81-L81),5)</f>
        <v>-62489.29</v>
      </c>
      <c r="O81" s="56"/>
      <c r="P81" s="57">
        <f>ROUND(IF(L81=0, IF(J81=0, 0, 1), J81/L81),5)</f>
        <v>0.57848999999999995</v>
      </c>
    </row>
    <row r="82" spans="1:16" x14ac:dyDescent="0.25">
      <c r="A82" s="54"/>
      <c r="B82" s="54"/>
      <c r="C82" s="54"/>
      <c r="D82" s="54"/>
      <c r="E82" s="54"/>
      <c r="F82" s="54"/>
      <c r="G82" s="54" t="s">
        <v>25</v>
      </c>
      <c r="H82" s="54"/>
      <c r="I82" s="54"/>
      <c r="J82" s="55"/>
      <c r="K82" s="56"/>
      <c r="L82" s="55"/>
      <c r="M82" s="56"/>
      <c r="N82" s="55"/>
      <c r="O82" s="56"/>
      <c r="P82" s="57"/>
    </row>
    <row r="83" spans="1:16" x14ac:dyDescent="0.25">
      <c r="A83" s="54"/>
      <c r="B83" s="54"/>
      <c r="C83" s="54"/>
      <c r="D83" s="54"/>
      <c r="E83" s="54"/>
      <c r="F83" s="54"/>
      <c r="G83" s="54"/>
      <c r="H83" s="54" t="s">
        <v>869</v>
      </c>
      <c r="I83" s="54"/>
      <c r="J83" s="55">
        <v>4245.82</v>
      </c>
      <c r="K83" s="56"/>
      <c r="L83" s="55">
        <v>5532</v>
      </c>
      <c r="M83" s="56"/>
      <c r="N83" s="55">
        <f>ROUND((J83-L83),5)</f>
        <v>-1286.18</v>
      </c>
      <c r="O83" s="56"/>
      <c r="P83" s="57">
        <f>ROUND(IF(L83=0, IF(J83=0, 0, 1), J83/L83),5)</f>
        <v>0.76749999999999996</v>
      </c>
    </row>
    <row r="84" spans="1:16" x14ac:dyDescent="0.25">
      <c r="A84" s="54"/>
      <c r="B84" s="54"/>
      <c r="C84" s="54"/>
      <c r="D84" s="54"/>
      <c r="E84" s="54"/>
      <c r="F84" s="54"/>
      <c r="G84" s="54"/>
      <c r="H84" s="54" t="s">
        <v>870</v>
      </c>
      <c r="I84" s="54"/>
      <c r="J84" s="55">
        <v>6294.43</v>
      </c>
      <c r="K84" s="56"/>
      <c r="L84" s="55">
        <v>7525</v>
      </c>
      <c r="M84" s="56"/>
      <c r="N84" s="55">
        <f>ROUND((J84-L84),5)</f>
        <v>-1230.57</v>
      </c>
      <c r="O84" s="56"/>
      <c r="P84" s="57">
        <f>ROUND(IF(L84=0, IF(J84=0, 0, 1), J84/L84),5)</f>
        <v>0.83647000000000005</v>
      </c>
    </row>
    <row r="85" spans="1:16" ht="15.75" thickBot="1" x14ac:dyDescent="0.3">
      <c r="A85" s="54"/>
      <c r="B85" s="54"/>
      <c r="C85" s="54"/>
      <c r="D85" s="54"/>
      <c r="E85" s="54"/>
      <c r="F85" s="54"/>
      <c r="G85" s="54"/>
      <c r="H85" s="54" t="s">
        <v>871</v>
      </c>
      <c r="I85" s="54"/>
      <c r="J85" s="58">
        <v>1331.02</v>
      </c>
      <c r="K85" s="56"/>
      <c r="L85" s="58">
        <v>1560</v>
      </c>
      <c r="M85" s="56"/>
      <c r="N85" s="58">
        <f>ROUND((J85-L85),5)</f>
        <v>-228.98</v>
      </c>
      <c r="O85" s="56"/>
      <c r="P85" s="59">
        <f>ROUND(IF(L85=0, IF(J85=0, 0, 1), J85/L85),5)</f>
        <v>0.85321999999999998</v>
      </c>
    </row>
    <row r="86" spans="1:16" ht="15.75" thickBot="1" x14ac:dyDescent="0.3">
      <c r="A86" s="54"/>
      <c r="B86" s="54"/>
      <c r="C86" s="54"/>
      <c r="D86" s="54"/>
      <c r="E86" s="54"/>
      <c r="F86" s="54"/>
      <c r="G86" s="54" t="s">
        <v>872</v>
      </c>
      <c r="H86" s="54"/>
      <c r="I86" s="54"/>
      <c r="J86" s="62">
        <f>ROUND(SUM(J82:J85),5)</f>
        <v>11871.27</v>
      </c>
      <c r="K86" s="56"/>
      <c r="L86" s="62">
        <f>ROUND(SUM(L82:L85),5)</f>
        <v>14617</v>
      </c>
      <c r="M86" s="56"/>
      <c r="N86" s="62">
        <f>ROUND((J86-L86),5)</f>
        <v>-2745.73</v>
      </c>
      <c r="O86" s="56"/>
      <c r="P86" s="63">
        <f>ROUND(IF(L86=0, IF(J86=0, 0, 1), J86/L86),5)</f>
        <v>0.81215999999999999</v>
      </c>
    </row>
    <row r="87" spans="1:16" x14ac:dyDescent="0.25">
      <c r="A87" s="54"/>
      <c r="B87" s="54"/>
      <c r="C87" s="54"/>
      <c r="D87" s="54"/>
      <c r="E87" s="54"/>
      <c r="F87" s="54" t="s">
        <v>873</v>
      </c>
      <c r="G87" s="54"/>
      <c r="H87" s="54"/>
      <c r="I87" s="54"/>
      <c r="J87" s="55">
        <f>ROUND(J52+J71+J81+J86,5)</f>
        <v>526131.31000000006</v>
      </c>
      <c r="K87" s="56"/>
      <c r="L87" s="55">
        <f>ROUND(L52+L71+L81+L86,5)</f>
        <v>670504.64</v>
      </c>
      <c r="M87" s="56"/>
      <c r="N87" s="55">
        <f>ROUND((J87-L87),5)</f>
        <v>-144373.32999999999</v>
      </c>
      <c r="O87" s="56"/>
      <c r="P87" s="57">
        <f>ROUND(IF(L87=0, IF(J87=0, 0, 1), J87/L87),5)</f>
        <v>0.78468000000000004</v>
      </c>
    </row>
    <row r="88" spans="1:16" x14ac:dyDescent="0.25">
      <c r="A88" s="54"/>
      <c r="B88" s="54"/>
      <c r="C88" s="54"/>
      <c r="D88" s="54"/>
      <c r="E88" s="54"/>
      <c r="F88" s="54" t="s">
        <v>874</v>
      </c>
      <c r="G88" s="54"/>
      <c r="H88" s="54"/>
      <c r="I88" s="54"/>
      <c r="J88" s="55">
        <v>563.79</v>
      </c>
      <c r="K88" s="56"/>
      <c r="L88" s="55">
        <v>500</v>
      </c>
      <c r="M88" s="56"/>
      <c r="N88" s="55">
        <f>ROUND((J88-L88),5)</f>
        <v>63.79</v>
      </c>
      <c r="O88" s="56"/>
      <c r="P88" s="57">
        <f>ROUND(IF(L88=0, IF(J88=0, 0, 1), J88/L88),5)</f>
        <v>1.12758</v>
      </c>
    </row>
    <row r="89" spans="1:16" x14ac:dyDescent="0.25">
      <c r="A89" s="54"/>
      <c r="B89" s="54"/>
      <c r="C89" s="54"/>
      <c r="D89" s="54"/>
      <c r="E89" s="54"/>
      <c r="F89" s="54" t="s">
        <v>875</v>
      </c>
      <c r="G89" s="54"/>
      <c r="H89" s="54"/>
      <c r="I89" s="54"/>
      <c r="J89" s="55">
        <v>0</v>
      </c>
      <c r="K89" s="56"/>
      <c r="L89" s="55">
        <v>600</v>
      </c>
      <c r="M89" s="56"/>
      <c r="N89" s="55">
        <f>ROUND((J89-L89),5)</f>
        <v>-600</v>
      </c>
      <c r="O89" s="56"/>
      <c r="P89" s="57">
        <f>ROUND(IF(L89=0, IF(J89=0, 0, 1), J89/L89),5)</f>
        <v>0</v>
      </c>
    </row>
    <row r="90" spans="1:16" x14ac:dyDescent="0.25">
      <c r="A90" s="54"/>
      <c r="B90" s="54"/>
      <c r="C90" s="54"/>
      <c r="D90" s="54"/>
      <c r="E90" s="54"/>
      <c r="F90" s="54" t="s">
        <v>876</v>
      </c>
      <c r="G90" s="54"/>
      <c r="H90" s="54"/>
      <c r="I90" s="54"/>
      <c r="J90" s="55"/>
      <c r="K90" s="56"/>
      <c r="L90" s="55"/>
      <c r="M90" s="56"/>
      <c r="N90" s="55"/>
      <c r="O90" s="56"/>
      <c r="P90" s="57"/>
    </row>
    <row r="91" spans="1:16" x14ac:dyDescent="0.25">
      <c r="A91" s="54"/>
      <c r="B91" s="54"/>
      <c r="C91" s="54"/>
      <c r="D91" s="54"/>
      <c r="E91" s="54"/>
      <c r="F91" s="54"/>
      <c r="G91" s="54" t="s">
        <v>877</v>
      </c>
      <c r="H91" s="54"/>
      <c r="I91" s="54"/>
      <c r="J91" s="55">
        <v>27300</v>
      </c>
      <c r="K91" s="56"/>
      <c r="L91" s="55">
        <v>18600</v>
      </c>
      <c r="M91" s="56"/>
      <c r="N91" s="55">
        <f>ROUND((J91-L91),5)</f>
        <v>8700</v>
      </c>
      <c r="O91" s="56"/>
      <c r="P91" s="57">
        <f>ROUND(IF(L91=0, IF(J91=0, 0, 1), J91/L91),5)</f>
        <v>1.46774</v>
      </c>
    </row>
    <row r="92" spans="1:16" x14ac:dyDescent="0.25">
      <c r="A92" s="54"/>
      <c r="B92" s="54"/>
      <c r="C92" s="54"/>
      <c r="D92" s="54"/>
      <c r="E92" s="54"/>
      <c r="F92" s="54"/>
      <c r="G92" s="54" t="s">
        <v>1002</v>
      </c>
      <c r="H92" s="54"/>
      <c r="I92" s="54"/>
      <c r="J92" s="55">
        <v>2500</v>
      </c>
      <c r="K92" s="56"/>
      <c r="L92" s="55">
        <v>2500</v>
      </c>
      <c r="M92" s="56"/>
      <c r="N92" s="55">
        <f>ROUND((J92-L92),5)</f>
        <v>0</v>
      </c>
      <c r="O92" s="56"/>
      <c r="P92" s="57">
        <f>ROUND(IF(L92=0, IF(J92=0, 0, 1), J92/L92),5)</f>
        <v>1</v>
      </c>
    </row>
    <row r="93" spans="1:16" ht="15.75" thickBot="1" x14ac:dyDescent="0.3">
      <c r="A93" s="54"/>
      <c r="B93" s="54"/>
      <c r="C93" s="54"/>
      <c r="D93" s="54"/>
      <c r="E93" s="54"/>
      <c r="F93" s="54"/>
      <c r="G93" s="54" t="s">
        <v>878</v>
      </c>
      <c r="H93" s="54"/>
      <c r="I93" s="54"/>
      <c r="J93" s="64">
        <v>5134</v>
      </c>
      <c r="K93" s="56"/>
      <c r="L93" s="64">
        <v>5000</v>
      </c>
      <c r="M93" s="56"/>
      <c r="N93" s="64">
        <f>ROUND((J93-L93),5)</f>
        <v>134</v>
      </c>
      <c r="O93" s="56"/>
      <c r="P93" s="65">
        <f>ROUND(IF(L93=0, IF(J93=0, 0, 1), J93/L93),5)</f>
        <v>1.0267999999999999</v>
      </c>
    </row>
    <row r="94" spans="1:16" x14ac:dyDescent="0.25">
      <c r="A94" s="54"/>
      <c r="B94" s="54"/>
      <c r="C94" s="54"/>
      <c r="D94" s="54"/>
      <c r="E94" s="54"/>
      <c r="F94" s="54" t="s">
        <v>879</v>
      </c>
      <c r="G94" s="54"/>
      <c r="H94" s="54"/>
      <c r="I94" s="54"/>
      <c r="J94" s="55">
        <f>ROUND(SUM(J90:J93),5)</f>
        <v>34934</v>
      </c>
      <c r="K94" s="56"/>
      <c r="L94" s="55">
        <f>ROUND(SUM(L90:L93),5)</f>
        <v>26100</v>
      </c>
      <c r="M94" s="56"/>
      <c r="N94" s="55">
        <f>ROUND((J94-L94),5)</f>
        <v>8834</v>
      </c>
      <c r="O94" s="56"/>
      <c r="P94" s="57">
        <f>ROUND(IF(L94=0, IF(J94=0, 0, 1), J94/L94),5)</f>
        <v>1.33847</v>
      </c>
    </row>
    <row r="95" spans="1:16" x14ac:dyDescent="0.25">
      <c r="A95" s="54"/>
      <c r="B95" s="54"/>
      <c r="C95" s="54"/>
      <c r="D95" s="54"/>
      <c r="E95" s="54"/>
      <c r="F95" s="54" t="s">
        <v>880</v>
      </c>
      <c r="G95" s="54"/>
      <c r="H95" s="54"/>
      <c r="I95" s="54"/>
      <c r="J95" s="55"/>
      <c r="K95" s="56"/>
      <c r="L95" s="55"/>
      <c r="M95" s="56"/>
      <c r="N95" s="55"/>
      <c r="O95" s="56"/>
      <c r="P95" s="57"/>
    </row>
    <row r="96" spans="1:16" x14ac:dyDescent="0.25">
      <c r="A96" s="54"/>
      <c r="B96" s="54"/>
      <c r="C96" s="54"/>
      <c r="D96" s="54"/>
      <c r="E96" s="54"/>
      <c r="F96" s="54"/>
      <c r="G96" s="54" t="s">
        <v>881</v>
      </c>
      <c r="H96" s="54"/>
      <c r="I96" s="54"/>
      <c r="J96" s="55"/>
      <c r="K96" s="56"/>
      <c r="L96" s="55"/>
      <c r="M96" s="56"/>
      <c r="N96" s="55"/>
      <c r="O96" s="56"/>
      <c r="P96" s="57"/>
    </row>
    <row r="97" spans="1:16" x14ac:dyDescent="0.25">
      <c r="A97" s="54"/>
      <c r="B97" s="54"/>
      <c r="C97" s="54"/>
      <c r="D97" s="54"/>
      <c r="E97" s="54"/>
      <c r="F97" s="54"/>
      <c r="G97" s="54"/>
      <c r="H97" s="54" t="s">
        <v>882</v>
      </c>
      <c r="I97" s="54"/>
      <c r="J97" s="55">
        <v>10979.38</v>
      </c>
      <c r="K97" s="56"/>
      <c r="L97" s="55">
        <v>12000</v>
      </c>
      <c r="M97" s="56"/>
      <c r="N97" s="55">
        <f>ROUND((J97-L97),5)</f>
        <v>-1020.62</v>
      </c>
      <c r="O97" s="56"/>
      <c r="P97" s="57">
        <f>ROUND(IF(L97=0, IF(J97=0, 0, 1), J97/L97),5)</f>
        <v>0.91495000000000004</v>
      </c>
    </row>
    <row r="98" spans="1:16" x14ac:dyDescent="0.25">
      <c r="A98" s="54"/>
      <c r="B98" s="54"/>
      <c r="C98" s="54"/>
      <c r="D98" s="54"/>
      <c r="E98" s="54"/>
      <c r="F98" s="54"/>
      <c r="G98" s="54"/>
      <c r="H98" s="54" t="s">
        <v>883</v>
      </c>
      <c r="I98" s="54"/>
      <c r="J98" s="55">
        <v>0</v>
      </c>
      <c r="K98" s="56"/>
      <c r="L98" s="55">
        <v>1200</v>
      </c>
      <c r="M98" s="56"/>
      <c r="N98" s="55">
        <f>ROUND((J98-L98),5)</f>
        <v>-1200</v>
      </c>
      <c r="O98" s="56"/>
      <c r="P98" s="57">
        <f>ROUND(IF(L98=0, IF(J98=0, 0, 1), J98/L98),5)</f>
        <v>0</v>
      </c>
    </row>
    <row r="99" spans="1:16" x14ac:dyDescent="0.25">
      <c r="A99" s="54"/>
      <c r="B99" s="54"/>
      <c r="C99" s="54"/>
      <c r="D99" s="54"/>
      <c r="E99" s="54"/>
      <c r="F99" s="54"/>
      <c r="G99" s="54"/>
      <c r="H99" s="54" t="s">
        <v>884</v>
      </c>
      <c r="I99" s="54"/>
      <c r="J99" s="55">
        <v>0</v>
      </c>
      <c r="K99" s="56"/>
      <c r="L99" s="55">
        <v>1200</v>
      </c>
      <c r="M99" s="56"/>
      <c r="N99" s="55">
        <f>ROUND((J99-L99),5)</f>
        <v>-1200</v>
      </c>
      <c r="O99" s="56"/>
      <c r="P99" s="57">
        <f>ROUND(IF(L99=0, IF(J99=0, 0, 1), J99/L99),5)</f>
        <v>0</v>
      </c>
    </row>
    <row r="100" spans="1:16" ht="15.75" thickBot="1" x14ac:dyDescent="0.3">
      <c r="A100" s="54"/>
      <c r="B100" s="54"/>
      <c r="C100" s="54"/>
      <c r="D100" s="54"/>
      <c r="E100" s="54"/>
      <c r="F100" s="54"/>
      <c r="G100" s="54"/>
      <c r="H100" s="54" t="s">
        <v>885</v>
      </c>
      <c r="I100" s="54"/>
      <c r="J100" s="64">
        <v>0</v>
      </c>
      <c r="K100" s="56"/>
      <c r="L100" s="64">
        <v>1500</v>
      </c>
      <c r="M100" s="56"/>
      <c r="N100" s="64">
        <f>ROUND((J100-L100),5)</f>
        <v>-1500</v>
      </c>
      <c r="O100" s="56"/>
      <c r="P100" s="65">
        <f>ROUND(IF(L100=0, IF(J100=0, 0, 1), J100/L100),5)</f>
        <v>0</v>
      </c>
    </row>
    <row r="101" spans="1:16" x14ac:dyDescent="0.25">
      <c r="A101" s="54"/>
      <c r="B101" s="54"/>
      <c r="C101" s="54"/>
      <c r="D101" s="54"/>
      <c r="E101" s="54"/>
      <c r="F101" s="54"/>
      <c r="G101" s="54" t="s">
        <v>886</v>
      </c>
      <c r="H101" s="54"/>
      <c r="I101" s="54"/>
      <c r="J101" s="55">
        <f>ROUND(SUM(J96:J100),5)</f>
        <v>10979.38</v>
      </c>
      <c r="K101" s="56"/>
      <c r="L101" s="55">
        <f>ROUND(SUM(L96:L100),5)</f>
        <v>15900</v>
      </c>
      <c r="M101" s="56"/>
      <c r="N101" s="55">
        <f>ROUND((J101-L101),5)</f>
        <v>-4920.62</v>
      </c>
      <c r="O101" s="56"/>
      <c r="P101" s="57">
        <f>ROUND(IF(L101=0, IF(J101=0, 0, 1), J101/L101),5)</f>
        <v>0.69052999999999998</v>
      </c>
    </row>
    <row r="102" spans="1:16" x14ac:dyDescent="0.25">
      <c r="A102" s="54"/>
      <c r="B102" s="54"/>
      <c r="C102" s="54"/>
      <c r="D102" s="54"/>
      <c r="E102" s="54"/>
      <c r="F102" s="54"/>
      <c r="G102" s="54" t="s">
        <v>887</v>
      </c>
      <c r="H102" s="54"/>
      <c r="I102" s="54"/>
      <c r="J102" s="55"/>
      <c r="K102" s="56"/>
      <c r="L102" s="55"/>
      <c r="M102" s="56"/>
      <c r="N102" s="55"/>
      <c r="O102" s="56"/>
      <c r="P102" s="57"/>
    </row>
    <row r="103" spans="1:16" x14ac:dyDescent="0.25">
      <c r="A103" s="54"/>
      <c r="B103" s="54"/>
      <c r="C103" s="54"/>
      <c r="D103" s="54"/>
      <c r="E103" s="54"/>
      <c r="F103" s="54"/>
      <c r="G103" s="54"/>
      <c r="H103" s="54" t="s">
        <v>888</v>
      </c>
      <c r="I103" s="54"/>
      <c r="J103" s="55">
        <v>282.2</v>
      </c>
      <c r="K103" s="56"/>
      <c r="L103" s="55">
        <v>500</v>
      </c>
      <c r="M103" s="56"/>
      <c r="N103" s="55">
        <f>ROUND((J103-L103),5)</f>
        <v>-217.8</v>
      </c>
      <c r="O103" s="56"/>
      <c r="P103" s="57">
        <f>ROUND(IF(L103=0, IF(J103=0, 0, 1), J103/L103),5)</f>
        <v>0.56440000000000001</v>
      </c>
    </row>
    <row r="104" spans="1:16" x14ac:dyDescent="0.25">
      <c r="A104" s="54"/>
      <c r="B104" s="54"/>
      <c r="C104" s="54"/>
      <c r="D104" s="54"/>
      <c r="E104" s="54"/>
      <c r="F104" s="54"/>
      <c r="G104" s="54"/>
      <c r="H104" s="54" t="s">
        <v>889</v>
      </c>
      <c r="I104" s="54"/>
      <c r="J104" s="55">
        <v>1653.9</v>
      </c>
      <c r="K104" s="56"/>
      <c r="L104" s="55">
        <v>2000</v>
      </c>
      <c r="M104" s="56"/>
      <c r="N104" s="55">
        <f>ROUND((J104-L104),5)</f>
        <v>-346.1</v>
      </c>
      <c r="O104" s="56"/>
      <c r="P104" s="57">
        <f>ROUND(IF(L104=0, IF(J104=0, 0, 1), J104/L104),5)</f>
        <v>0.82694999999999996</v>
      </c>
    </row>
    <row r="105" spans="1:16" x14ac:dyDescent="0.25">
      <c r="A105" s="54"/>
      <c r="B105" s="54"/>
      <c r="C105" s="54"/>
      <c r="D105" s="54"/>
      <c r="E105" s="54"/>
      <c r="F105" s="54"/>
      <c r="G105" s="54"/>
      <c r="H105" s="54" t="s">
        <v>890</v>
      </c>
      <c r="I105" s="54"/>
      <c r="J105" s="55">
        <v>4253.45</v>
      </c>
      <c r="K105" s="56"/>
      <c r="L105" s="55">
        <v>5000</v>
      </c>
      <c r="M105" s="56"/>
      <c r="N105" s="55">
        <f>ROUND((J105-L105),5)</f>
        <v>-746.55</v>
      </c>
      <c r="O105" s="56"/>
      <c r="P105" s="57">
        <f>ROUND(IF(L105=0, IF(J105=0, 0, 1), J105/L105),5)</f>
        <v>0.85068999999999995</v>
      </c>
    </row>
    <row r="106" spans="1:16" x14ac:dyDescent="0.25">
      <c r="A106" s="54"/>
      <c r="B106" s="54"/>
      <c r="C106" s="54"/>
      <c r="D106" s="54"/>
      <c r="E106" s="54"/>
      <c r="F106" s="54"/>
      <c r="G106" s="54"/>
      <c r="H106" s="54" t="s">
        <v>891</v>
      </c>
      <c r="I106" s="54"/>
      <c r="J106" s="55">
        <v>860.51</v>
      </c>
      <c r="K106" s="56"/>
      <c r="L106" s="55">
        <v>900</v>
      </c>
      <c r="M106" s="56"/>
      <c r="N106" s="55">
        <f>ROUND((J106-L106),5)</f>
        <v>-39.49</v>
      </c>
      <c r="O106" s="56"/>
      <c r="P106" s="57">
        <f>ROUND(IF(L106=0, IF(J106=0, 0, 1), J106/L106),5)</f>
        <v>0.95611999999999997</v>
      </c>
    </row>
    <row r="107" spans="1:16" ht="15.75" thickBot="1" x14ac:dyDescent="0.3">
      <c r="A107" s="54"/>
      <c r="B107" s="54"/>
      <c r="C107" s="54"/>
      <c r="D107" s="54"/>
      <c r="E107" s="54"/>
      <c r="F107" s="54"/>
      <c r="G107" s="54"/>
      <c r="H107" s="54" t="s">
        <v>892</v>
      </c>
      <c r="I107" s="54"/>
      <c r="J107" s="64">
        <v>860.87</v>
      </c>
      <c r="K107" s="56"/>
      <c r="L107" s="64">
        <v>900</v>
      </c>
      <c r="M107" s="56"/>
      <c r="N107" s="64">
        <f>ROUND((J107-L107),5)</f>
        <v>-39.130000000000003</v>
      </c>
      <c r="O107" s="56"/>
      <c r="P107" s="65">
        <f>ROUND(IF(L107=0, IF(J107=0, 0, 1), J107/L107),5)</f>
        <v>0.95652000000000004</v>
      </c>
    </row>
    <row r="108" spans="1:16" x14ac:dyDescent="0.25">
      <c r="A108" s="54"/>
      <c r="B108" s="54"/>
      <c r="C108" s="54"/>
      <c r="D108" s="54"/>
      <c r="E108" s="54"/>
      <c r="F108" s="54"/>
      <c r="G108" s="54" t="s">
        <v>893</v>
      </c>
      <c r="H108" s="54"/>
      <c r="I108" s="54"/>
      <c r="J108" s="55">
        <f>ROUND(SUM(J102:J107),5)</f>
        <v>7910.93</v>
      </c>
      <c r="K108" s="56"/>
      <c r="L108" s="55">
        <f>ROUND(SUM(L102:L107),5)</f>
        <v>9300</v>
      </c>
      <c r="M108" s="56"/>
      <c r="N108" s="55">
        <f>ROUND((J108-L108),5)</f>
        <v>-1389.07</v>
      </c>
      <c r="O108" s="56"/>
      <c r="P108" s="57">
        <f>ROUND(IF(L108=0, IF(J108=0, 0, 1), J108/L108),5)</f>
        <v>0.85063999999999995</v>
      </c>
    </row>
    <row r="109" spans="1:16" x14ac:dyDescent="0.25">
      <c r="A109" s="54"/>
      <c r="B109" s="54"/>
      <c r="C109" s="54"/>
      <c r="D109" s="54"/>
      <c r="E109" s="54"/>
      <c r="F109" s="54"/>
      <c r="G109" s="54" t="s">
        <v>894</v>
      </c>
      <c r="H109" s="54"/>
      <c r="I109" s="54"/>
      <c r="J109" s="55"/>
      <c r="K109" s="56"/>
      <c r="L109" s="55"/>
      <c r="M109" s="56"/>
      <c r="N109" s="55"/>
      <c r="O109" s="56"/>
      <c r="P109" s="57"/>
    </row>
    <row r="110" spans="1:16" x14ac:dyDescent="0.25">
      <c r="A110" s="54"/>
      <c r="B110" s="54"/>
      <c r="C110" s="54"/>
      <c r="D110" s="54"/>
      <c r="E110" s="54"/>
      <c r="F110" s="54"/>
      <c r="G110" s="54"/>
      <c r="H110" s="54" t="s">
        <v>895</v>
      </c>
      <c r="I110" s="54"/>
      <c r="J110" s="55">
        <v>1423.93</v>
      </c>
      <c r="K110" s="56"/>
      <c r="L110" s="55">
        <v>1476</v>
      </c>
      <c r="M110" s="56"/>
      <c r="N110" s="55">
        <f>ROUND((J110-L110),5)</f>
        <v>-52.07</v>
      </c>
      <c r="O110" s="56"/>
      <c r="P110" s="57">
        <f>ROUND(IF(L110=0, IF(J110=0, 0, 1), J110/L110),5)</f>
        <v>0.96472000000000002</v>
      </c>
    </row>
    <row r="111" spans="1:16" x14ac:dyDescent="0.25">
      <c r="A111" s="54"/>
      <c r="B111" s="54"/>
      <c r="C111" s="54"/>
      <c r="D111" s="54"/>
      <c r="E111" s="54"/>
      <c r="F111" s="54"/>
      <c r="G111" s="54"/>
      <c r="H111" s="54" t="s">
        <v>896</v>
      </c>
      <c r="I111" s="54"/>
      <c r="J111" s="55"/>
      <c r="K111" s="56"/>
      <c r="L111" s="55"/>
      <c r="M111" s="56"/>
      <c r="N111" s="55"/>
      <c r="O111" s="56"/>
      <c r="P111" s="57"/>
    </row>
    <row r="112" spans="1:16" x14ac:dyDescent="0.25">
      <c r="A112" s="54"/>
      <c r="B112" s="54"/>
      <c r="C112" s="54"/>
      <c r="D112" s="54"/>
      <c r="E112" s="54"/>
      <c r="F112" s="54"/>
      <c r="G112" s="54"/>
      <c r="H112" s="54"/>
      <c r="I112" s="54" t="s">
        <v>897</v>
      </c>
      <c r="J112" s="55">
        <v>11087.48</v>
      </c>
      <c r="K112" s="56"/>
      <c r="L112" s="55">
        <v>12000</v>
      </c>
      <c r="M112" s="56"/>
      <c r="N112" s="55">
        <f>ROUND((J112-L112),5)</f>
        <v>-912.52</v>
      </c>
      <c r="O112" s="56"/>
      <c r="P112" s="57">
        <f>ROUND(IF(L112=0, IF(J112=0, 0, 1), J112/L112),5)</f>
        <v>0.92396</v>
      </c>
    </row>
    <row r="113" spans="1:16" x14ac:dyDescent="0.25">
      <c r="A113" s="54"/>
      <c r="B113" s="54"/>
      <c r="C113" s="54"/>
      <c r="D113" s="54"/>
      <c r="E113" s="54"/>
      <c r="F113" s="54"/>
      <c r="G113" s="54"/>
      <c r="H113" s="54"/>
      <c r="I113" s="54" t="s">
        <v>898</v>
      </c>
      <c r="J113" s="55">
        <v>1429.01</v>
      </c>
      <c r="K113" s="56"/>
      <c r="L113" s="55">
        <v>2400</v>
      </c>
      <c r="M113" s="56"/>
      <c r="N113" s="55">
        <f>ROUND((J113-L113),5)</f>
        <v>-970.99</v>
      </c>
      <c r="O113" s="56"/>
      <c r="P113" s="57">
        <f>ROUND(IF(L113=0, IF(J113=0, 0, 1), J113/L113),5)</f>
        <v>0.59541999999999995</v>
      </c>
    </row>
    <row r="114" spans="1:16" ht="15.75" thickBot="1" x14ac:dyDescent="0.3">
      <c r="A114" s="54"/>
      <c r="B114" s="54"/>
      <c r="C114" s="54"/>
      <c r="D114" s="54"/>
      <c r="E114" s="54"/>
      <c r="F114" s="54"/>
      <c r="G114" s="54"/>
      <c r="H114" s="54"/>
      <c r="I114" s="54" t="s">
        <v>899</v>
      </c>
      <c r="J114" s="64">
        <v>730.53</v>
      </c>
      <c r="K114" s="56"/>
      <c r="L114" s="64">
        <v>2400</v>
      </c>
      <c r="M114" s="56"/>
      <c r="N114" s="64">
        <f>ROUND((J114-L114),5)</f>
        <v>-1669.47</v>
      </c>
      <c r="O114" s="56"/>
      <c r="P114" s="65">
        <f>ROUND(IF(L114=0, IF(J114=0, 0, 1), J114/L114),5)</f>
        <v>0.30438999999999999</v>
      </c>
    </row>
    <row r="115" spans="1:16" x14ac:dyDescent="0.25">
      <c r="A115" s="54"/>
      <c r="B115" s="54"/>
      <c r="C115" s="54"/>
      <c r="D115" s="54"/>
      <c r="E115" s="54"/>
      <c r="F115" s="54"/>
      <c r="G115" s="54"/>
      <c r="H115" s="54" t="s">
        <v>900</v>
      </c>
      <c r="I115" s="54"/>
      <c r="J115" s="55">
        <f>ROUND(SUM(J111:J114),5)</f>
        <v>13247.02</v>
      </c>
      <c r="K115" s="56"/>
      <c r="L115" s="55">
        <f>ROUND(SUM(L111:L114),5)</f>
        <v>16800</v>
      </c>
      <c r="M115" s="56"/>
      <c r="N115" s="55">
        <f>ROUND((J115-L115),5)</f>
        <v>-3552.98</v>
      </c>
      <c r="O115" s="56"/>
      <c r="P115" s="57">
        <f>ROUND(IF(L115=0, IF(J115=0, 0, 1), J115/L115),5)</f>
        <v>0.78851000000000004</v>
      </c>
    </row>
    <row r="116" spans="1:16" ht="15.75" thickBot="1" x14ac:dyDescent="0.3">
      <c r="A116" s="54"/>
      <c r="B116" s="54"/>
      <c r="C116" s="54"/>
      <c r="D116" s="54"/>
      <c r="E116" s="54"/>
      <c r="F116" s="54"/>
      <c r="G116" s="54"/>
      <c r="H116" s="54" t="s">
        <v>901</v>
      </c>
      <c r="I116" s="54"/>
      <c r="J116" s="64">
        <v>1326.64</v>
      </c>
      <c r="K116" s="56"/>
      <c r="L116" s="64">
        <v>1600</v>
      </c>
      <c r="M116" s="56"/>
      <c r="N116" s="64">
        <f>ROUND((J116-L116),5)</f>
        <v>-273.36</v>
      </c>
      <c r="O116" s="56"/>
      <c r="P116" s="65">
        <f>ROUND(IF(L116=0, IF(J116=0, 0, 1), J116/L116),5)</f>
        <v>0.82915000000000005</v>
      </c>
    </row>
    <row r="117" spans="1:16" x14ac:dyDescent="0.25">
      <c r="A117" s="54"/>
      <c r="B117" s="54"/>
      <c r="C117" s="54"/>
      <c r="D117" s="54"/>
      <c r="E117" s="54"/>
      <c r="F117" s="54"/>
      <c r="G117" s="54" t="s">
        <v>902</v>
      </c>
      <c r="H117" s="54"/>
      <c r="I117" s="54"/>
      <c r="J117" s="55">
        <f>ROUND(SUM(J109:J110)+SUM(J115:J116),5)</f>
        <v>15997.59</v>
      </c>
      <c r="K117" s="56"/>
      <c r="L117" s="55">
        <f>ROUND(SUM(L109:L110)+SUM(L115:L116),5)</f>
        <v>19876</v>
      </c>
      <c r="M117" s="56"/>
      <c r="N117" s="55">
        <f>ROUND((J117-L117),5)</f>
        <v>-3878.41</v>
      </c>
      <c r="O117" s="56"/>
      <c r="P117" s="57">
        <f>ROUND(IF(L117=0, IF(J117=0, 0, 1), J117/L117),5)</f>
        <v>0.80486999999999997</v>
      </c>
    </row>
    <row r="118" spans="1:16" ht="15.75" thickBot="1" x14ac:dyDescent="0.3">
      <c r="A118" s="54"/>
      <c r="B118" s="54"/>
      <c r="C118" s="54"/>
      <c r="D118" s="54"/>
      <c r="E118" s="54"/>
      <c r="F118" s="54"/>
      <c r="G118" s="54" t="s">
        <v>903</v>
      </c>
      <c r="H118" s="54"/>
      <c r="I118" s="54"/>
      <c r="J118" s="58">
        <v>901.98</v>
      </c>
      <c r="K118" s="56"/>
      <c r="L118" s="58">
        <v>1000</v>
      </c>
      <c r="M118" s="56"/>
      <c r="N118" s="58">
        <f>ROUND((J118-L118),5)</f>
        <v>-98.02</v>
      </c>
      <c r="O118" s="56"/>
      <c r="P118" s="59">
        <f>ROUND(IF(L118=0, IF(J118=0, 0, 1), J118/L118),5)</f>
        <v>0.90198</v>
      </c>
    </row>
    <row r="119" spans="1:16" ht="15.75" thickBot="1" x14ac:dyDescent="0.3">
      <c r="A119" s="54"/>
      <c r="B119" s="54"/>
      <c r="C119" s="54"/>
      <c r="D119" s="54"/>
      <c r="E119" s="54"/>
      <c r="F119" s="54" t="s">
        <v>904</v>
      </c>
      <c r="G119" s="54"/>
      <c r="H119" s="54"/>
      <c r="I119" s="54"/>
      <c r="J119" s="62">
        <f>ROUND(J95+J101+J108+SUM(J117:J118),5)</f>
        <v>35789.879999999997</v>
      </c>
      <c r="K119" s="56"/>
      <c r="L119" s="62">
        <f>ROUND(L95+L101+L108+SUM(L117:L118),5)</f>
        <v>46076</v>
      </c>
      <c r="M119" s="56"/>
      <c r="N119" s="62">
        <f>ROUND((J119-L119),5)</f>
        <v>-10286.120000000001</v>
      </c>
      <c r="O119" s="56"/>
      <c r="P119" s="63">
        <f>ROUND(IF(L119=0, IF(J119=0, 0, 1), J119/L119),5)</f>
        <v>0.77676000000000001</v>
      </c>
    </row>
    <row r="120" spans="1:16" x14ac:dyDescent="0.25">
      <c r="A120" s="54"/>
      <c r="B120" s="54"/>
      <c r="C120" s="54"/>
      <c r="D120" s="54"/>
      <c r="E120" s="54" t="s">
        <v>905</v>
      </c>
      <c r="F120" s="54"/>
      <c r="G120" s="54"/>
      <c r="H120" s="54"/>
      <c r="I120" s="54"/>
      <c r="J120" s="55">
        <f>ROUND(J26+J30+J35+SUM(J42:J43)+SUM(J49:J51)+SUM(J87:J89)+J94+J119,5)</f>
        <v>666535.99</v>
      </c>
      <c r="K120" s="56"/>
      <c r="L120" s="55">
        <f>ROUND(L26+L30+L35+SUM(L42:L43)+SUM(L49:L51)+SUM(L87:L89)+L94+L119,5)</f>
        <v>818840.64</v>
      </c>
      <c r="M120" s="56"/>
      <c r="N120" s="55">
        <f>ROUND((J120-L120),5)</f>
        <v>-152304.65</v>
      </c>
      <c r="O120" s="56"/>
      <c r="P120" s="57">
        <f>ROUND(IF(L120=0, IF(J120=0, 0, 1), J120/L120),5)</f>
        <v>0.81399999999999995</v>
      </c>
    </row>
    <row r="121" spans="1:16" x14ac:dyDescent="0.25">
      <c r="A121" s="54"/>
      <c r="B121" s="54"/>
      <c r="C121" s="54"/>
      <c r="D121" s="54"/>
      <c r="E121" s="54" t="s">
        <v>906</v>
      </c>
      <c r="F121" s="54"/>
      <c r="G121" s="54"/>
      <c r="H121" s="54"/>
      <c r="I121" s="54"/>
      <c r="J121" s="55"/>
      <c r="K121" s="56"/>
      <c r="L121" s="55"/>
      <c r="M121" s="56"/>
      <c r="N121" s="55"/>
      <c r="O121" s="56"/>
      <c r="P121" s="57"/>
    </row>
    <row r="122" spans="1:16" x14ac:dyDescent="0.25">
      <c r="A122" s="54"/>
      <c r="B122" s="54"/>
      <c r="C122" s="54"/>
      <c r="D122" s="54"/>
      <c r="E122" s="54"/>
      <c r="F122" s="54" t="s">
        <v>907</v>
      </c>
      <c r="G122" s="54"/>
      <c r="H122" s="54"/>
      <c r="I122" s="54"/>
      <c r="J122" s="55">
        <v>1462.75</v>
      </c>
      <c r="K122" s="56"/>
      <c r="L122" s="55">
        <v>1000</v>
      </c>
      <c r="M122" s="56"/>
      <c r="N122" s="55">
        <f>ROUND((J122-L122),5)</f>
        <v>462.75</v>
      </c>
      <c r="O122" s="56"/>
      <c r="P122" s="57">
        <f>ROUND(IF(L122=0, IF(J122=0, 0, 1), J122/L122),5)</f>
        <v>1.46275</v>
      </c>
    </row>
    <row r="123" spans="1:16" x14ac:dyDescent="0.25">
      <c r="A123" s="54"/>
      <c r="B123" s="54"/>
      <c r="C123" s="54"/>
      <c r="D123" s="54"/>
      <c r="E123" s="54"/>
      <c r="F123" s="54" t="s">
        <v>908</v>
      </c>
      <c r="G123" s="54"/>
      <c r="H123" s="54"/>
      <c r="I123" s="54"/>
      <c r="J123" s="55">
        <v>0</v>
      </c>
      <c r="K123" s="56"/>
      <c r="L123" s="55">
        <v>1000</v>
      </c>
      <c r="M123" s="56"/>
      <c r="N123" s="55">
        <f>ROUND((J123-L123),5)</f>
        <v>-1000</v>
      </c>
      <c r="O123" s="56"/>
      <c r="P123" s="57">
        <f>ROUND(IF(L123=0, IF(J123=0, 0, 1), J123/L123),5)</f>
        <v>0</v>
      </c>
    </row>
    <row r="124" spans="1:16" ht="15.75" thickBot="1" x14ac:dyDescent="0.3">
      <c r="A124" s="54"/>
      <c r="B124" s="54"/>
      <c r="C124" s="54"/>
      <c r="D124" s="54"/>
      <c r="E124" s="54"/>
      <c r="F124" s="54" t="s">
        <v>909</v>
      </c>
      <c r="G124" s="54"/>
      <c r="H124" s="54"/>
      <c r="I124" s="54"/>
      <c r="J124" s="64">
        <v>985.65</v>
      </c>
      <c r="K124" s="56"/>
      <c r="L124" s="64"/>
      <c r="M124" s="56"/>
      <c r="N124" s="64"/>
      <c r="O124" s="56"/>
      <c r="P124" s="65"/>
    </row>
    <row r="125" spans="1:16" x14ac:dyDescent="0.25">
      <c r="A125" s="54"/>
      <c r="B125" s="54"/>
      <c r="C125" s="54"/>
      <c r="D125" s="54"/>
      <c r="E125" s="54" t="s">
        <v>910</v>
      </c>
      <c r="F125" s="54"/>
      <c r="G125" s="54"/>
      <c r="H125" s="54"/>
      <c r="I125" s="54"/>
      <c r="J125" s="55">
        <f>ROUND(SUM(J121:J124),5)</f>
        <v>2448.4</v>
      </c>
      <c r="K125" s="56"/>
      <c r="L125" s="55">
        <f>ROUND(SUM(L121:L124),5)</f>
        <v>2000</v>
      </c>
      <c r="M125" s="56"/>
      <c r="N125" s="55">
        <f>ROUND((J125-L125),5)</f>
        <v>448.4</v>
      </c>
      <c r="O125" s="56"/>
      <c r="P125" s="57">
        <f>ROUND(IF(L125=0, IF(J125=0, 0, 1), J125/L125),5)</f>
        <v>1.2242</v>
      </c>
    </row>
    <row r="126" spans="1:16" x14ac:dyDescent="0.25">
      <c r="A126" s="54"/>
      <c r="B126" s="54"/>
      <c r="C126" s="54"/>
      <c r="D126" s="54"/>
      <c r="E126" s="54" t="s">
        <v>911</v>
      </c>
      <c r="F126" s="54"/>
      <c r="G126" s="54"/>
      <c r="H126" s="54"/>
      <c r="I126" s="54"/>
      <c r="J126" s="55"/>
      <c r="K126" s="56"/>
      <c r="L126" s="55"/>
      <c r="M126" s="56"/>
      <c r="N126" s="55"/>
      <c r="O126" s="56"/>
      <c r="P126" s="57"/>
    </row>
    <row r="127" spans="1:16" x14ac:dyDescent="0.25">
      <c r="A127" s="54"/>
      <c r="B127" s="54"/>
      <c r="C127" s="54"/>
      <c r="D127" s="54"/>
      <c r="E127" s="54"/>
      <c r="F127" s="54" t="s">
        <v>912</v>
      </c>
      <c r="G127" s="54"/>
      <c r="H127" s="54"/>
      <c r="I127" s="54"/>
      <c r="J127" s="55">
        <v>0</v>
      </c>
      <c r="K127" s="56"/>
      <c r="L127" s="55">
        <v>2000</v>
      </c>
      <c r="M127" s="56"/>
      <c r="N127" s="55">
        <f>ROUND((J127-L127),5)</f>
        <v>-2000</v>
      </c>
      <c r="O127" s="56"/>
      <c r="P127" s="57">
        <f>ROUND(IF(L127=0, IF(J127=0, 0, 1), J127/L127),5)</f>
        <v>0</v>
      </c>
    </row>
    <row r="128" spans="1:16" x14ac:dyDescent="0.25">
      <c r="A128" s="54"/>
      <c r="B128" s="54"/>
      <c r="C128" s="54"/>
      <c r="D128" s="54"/>
      <c r="E128" s="54"/>
      <c r="F128" s="54" t="s">
        <v>913</v>
      </c>
      <c r="G128" s="54"/>
      <c r="H128" s="54"/>
      <c r="I128" s="54"/>
      <c r="J128" s="55">
        <v>2125</v>
      </c>
      <c r="K128" s="56"/>
      <c r="L128" s="55">
        <v>2000</v>
      </c>
      <c r="M128" s="56"/>
      <c r="N128" s="55">
        <f>ROUND((J128-L128),5)</f>
        <v>125</v>
      </c>
      <c r="O128" s="56"/>
      <c r="P128" s="57">
        <f>ROUND(IF(L128=0, IF(J128=0, 0, 1), J128/L128),5)</f>
        <v>1.0625</v>
      </c>
    </row>
    <row r="129" spans="1:16" x14ac:dyDescent="0.25">
      <c r="A129" s="54"/>
      <c r="B129" s="54"/>
      <c r="C129" s="54"/>
      <c r="D129" s="54"/>
      <c r="E129" s="54"/>
      <c r="F129" s="54" t="s">
        <v>757</v>
      </c>
      <c r="G129" s="54"/>
      <c r="H129" s="54"/>
      <c r="I129" s="54"/>
      <c r="J129" s="55">
        <v>7680.25</v>
      </c>
      <c r="K129" s="56"/>
      <c r="L129" s="55">
        <v>2000</v>
      </c>
      <c r="M129" s="56"/>
      <c r="N129" s="55">
        <f>ROUND((J129-L129),5)</f>
        <v>5680.25</v>
      </c>
      <c r="O129" s="56"/>
      <c r="P129" s="57">
        <f>ROUND(IF(L129=0, IF(J129=0, 0, 1), J129/L129),5)</f>
        <v>3.8401299999999998</v>
      </c>
    </row>
    <row r="130" spans="1:16" x14ac:dyDescent="0.25">
      <c r="A130" s="54"/>
      <c r="B130" s="54"/>
      <c r="C130" s="54"/>
      <c r="D130" s="54"/>
      <c r="E130" s="54"/>
      <c r="F130" s="54" t="s">
        <v>914</v>
      </c>
      <c r="G130" s="54"/>
      <c r="H130" s="54"/>
      <c r="I130" s="54"/>
      <c r="J130" s="55">
        <v>3547.09</v>
      </c>
      <c r="K130" s="56"/>
      <c r="L130" s="55">
        <v>6000</v>
      </c>
      <c r="M130" s="56"/>
      <c r="N130" s="55">
        <f>ROUND((J130-L130),5)</f>
        <v>-2452.91</v>
      </c>
      <c r="O130" s="56"/>
      <c r="P130" s="57">
        <f>ROUND(IF(L130=0, IF(J130=0, 0, 1), J130/L130),5)</f>
        <v>0.59118000000000004</v>
      </c>
    </row>
    <row r="131" spans="1:16" x14ac:dyDescent="0.25">
      <c r="A131" s="54"/>
      <c r="B131" s="54"/>
      <c r="C131" s="54"/>
      <c r="D131" s="54"/>
      <c r="E131" s="54"/>
      <c r="F131" s="54" t="s">
        <v>915</v>
      </c>
      <c r="G131" s="54"/>
      <c r="H131" s="54"/>
      <c r="I131" s="54"/>
      <c r="J131" s="55">
        <v>1550.47</v>
      </c>
      <c r="K131" s="56"/>
      <c r="L131" s="55">
        <v>1200</v>
      </c>
      <c r="M131" s="56"/>
      <c r="N131" s="55">
        <f>ROUND((J131-L131),5)</f>
        <v>350.47</v>
      </c>
      <c r="O131" s="56"/>
      <c r="P131" s="57">
        <f>ROUND(IF(L131=0, IF(J131=0, 0, 1), J131/L131),5)</f>
        <v>1.29206</v>
      </c>
    </row>
    <row r="132" spans="1:16" x14ac:dyDescent="0.25">
      <c r="A132" s="54"/>
      <c r="B132" s="54"/>
      <c r="C132" s="54"/>
      <c r="D132" s="54"/>
      <c r="E132" s="54"/>
      <c r="F132" s="54" t="s">
        <v>916</v>
      </c>
      <c r="G132" s="54"/>
      <c r="H132" s="54"/>
      <c r="I132" s="54"/>
      <c r="J132" s="55">
        <v>0</v>
      </c>
      <c r="K132" s="56"/>
      <c r="L132" s="55">
        <v>4752</v>
      </c>
      <c r="M132" s="56"/>
      <c r="N132" s="55">
        <f>ROUND((J132-L132),5)</f>
        <v>-4752</v>
      </c>
      <c r="O132" s="56"/>
      <c r="P132" s="57">
        <f>ROUND(IF(L132=0, IF(J132=0, 0, 1), J132/L132),5)</f>
        <v>0</v>
      </c>
    </row>
    <row r="133" spans="1:16" ht="15.75" thickBot="1" x14ac:dyDescent="0.3">
      <c r="A133" s="54"/>
      <c r="B133" s="54"/>
      <c r="C133" s="54"/>
      <c r="D133" s="54"/>
      <c r="E133" s="54"/>
      <c r="F133" s="54" t="s">
        <v>1003</v>
      </c>
      <c r="G133" s="54"/>
      <c r="H133" s="54"/>
      <c r="I133" s="54"/>
      <c r="J133" s="64">
        <v>-80</v>
      </c>
      <c r="K133" s="56"/>
      <c r="L133" s="64"/>
      <c r="M133" s="56"/>
      <c r="N133" s="64"/>
      <c r="O133" s="56"/>
      <c r="P133" s="65"/>
    </row>
    <row r="134" spans="1:16" x14ac:dyDescent="0.25">
      <c r="A134" s="54"/>
      <c r="B134" s="54"/>
      <c r="C134" s="54"/>
      <c r="D134" s="54"/>
      <c r="E134" s="54" t="s">
        <v>917</v>
      </c>
      <c r="F134" s="54"/>
      <c r="G134" s="54"/>
      <c r="H134" s="54"/>
      <c r="I134" s="54"/>
      <c r="J134" s="55">
        <f>ROUND(SUM(J126:J133),5)</f>
        <v>14822.81</v>
      </c>
      <c r="K134" s="56"/>
      <c r="L134" s="55">
        <f>ROUND(SUM(L126:L133),5)</f>
        <v>17952</v>
      </c>
      <c r="M134" s="56"/>
      <c r="N134" s="55">
        <f>ROUND((J134-L134),5)</f>
        <v>-3129.19</v>
      </c>
      <c r="O134" s="56"/>
      <c r="P134" s="57">
        <f>ROUND(IF(L134=0, IF(J134=0, 0, 1), J134/L134),5)</f>
        <v>0.82569000000000004</v>
      </c>
    </row>
    <row r="135" spans="1:16" x14ac:dyDescent="0.25">
      <c r="A135" s="54"/>
      <c r="B135" s="54"/>
      <c r="C135" s="54"/>
      <c r="D135" s="54"/>
      <c r="E135" s="54" t="s">
        <v>918</v>
      </c>
      <c r="F135" s="54"/>
      <c r="G135" s="54"/>
      <c r="H135" s="54"/>
      <c r="I135" s="54"/>
      <c r="J135" s="55"/>
      <c r="K135" s="56"/>
      <c r="L135" s="55"/>
      <c r="M135" s="56"/>
      <c r="N135" s="55"/>
      <c r="O135" s="56"/>
      <c r="P135" s="57"/>
    </row>
    <row r="136" spans="1:16" x14ac:dyDescent="0.25">
      <c r="A136" s="54"/>
      <c r="B136" s="54"/>
      <c r="C136" s="54"/>
      <c r="D136" s="54"/>
      <c r="E136" s="54"/>
      <c r="F136" s="54" t="s">
        <v>919</v>
      </c>
      <c r="G136" s="54"/>
      <c r="H136" s="54"/>
      <c r="I136" s="54"/>
      <c r="J136" s="55">
        <v>0</v>
      </c>
      <c r="K136" s="56"/>
      <c r="L136" s="55">
        <v>1800</v>
      </c>
      <c r="M136" s="56"/>
      <c r="N136" s="55">
        <f>ROUND((J136-L136),5)</f>
        <v>-1800</v>
      </c>
      <c r="O136" s="56"/>
      <c r="P136" s="57">
        <f>ROUND(IF(L136=0, IF(J136=0, 0, 1), J136/L136),5)</f>
        <v>0</v>
      </c>
    </row>
    <row r="137" spans="1:16" x14ac:dyDescent="0.25">
      <c r="A137" s="54"/>
      <c r="B137" s="54"/>
      <c r="C137" s="54"/>
      <c r="D137" s="54"/>
      <c r="E137" s="54"/>
      <c r="F137" s="54" t="s">
        <v>920</v>
      </c>
      <c r="G137" s="54"/>
      <c r="H137" s="54"/>
      <c r="I137" s="54"/>
      <c r="J137" s="55">
        <v>0</v>
      </c>
      <c r="K137" s="56"/>
      <c r="L137" s="55">
        <v>5000</v>
      </c>
      <c r="M137" s="56"/>
      <c r="N137" s="55">
        <f>ROUND((J137-L137),5)</f>
        <v>-5000</v>
      </c>
      <c r="O137" s="56"/>
      <c r="P137" s="57">
        <f>ROUND(IF(L137=0, IF(J137=0, 0, 1), J137/L137),5)</f>
        <v>0</v>
      </c>
    </row>
    <row r="138" spans="1:16" x14ac:dyDescent="0.25">
      <c r="A138" s="54"/>
      <c r="B138" s="54"/>
      <c r="C138" s="54"/>
      <c r="D138" s="54"/>
      <c r="E138" s="54"/>
      <c r="F138" s="54" t="s">
        <v>1004</v>
      </c>
      <c r="G138" s="54"/>
      <c r="H138" s="54"/>
      <c r="I138" s="54"/>
      <c r="J138" s="55">
        <v>951.8</v>
      </c>
      <c r="K138" s="56"/>
      <c r="L138" s="55"/>
      <c r="M138" s="56"/>
      <c r="N138" s="55"/>
      <c r="O138" s="56"/>
      <c r="P138" s="57"/>
    </row>
    <row r="139" spans="1:16" x14ac:dyDescent="0.25">
      <c r="A139" s="54"/>
      <c r="B139" s="54"/>
      <c r="C139" s="54"/>
      <c r="D139" s="54"/>
      <c r="E139" s="54"/>
      <c r="F139" s="54" t="s">
        <v>1005</v>
      </c>
      <c r="G139" s="54"/>
      <c r="H139" s="54"/>
      <c r="I139" s="54"/>
      <c r="J139" s="55">
        <v>476.24</v>
      </c>
      <c r="K139" s="56"/>
      <c r="L139" s="55"/>
      <c r="M139" s="56"/>
      <c r="N139" s="55"/>
      <c r="O139" s="56"/>
      <c r="P139" s="57"/>
    </row>
    <row r="140" spans="1:16" x14ac:dyDescent="0.25">
      <c r="A140" s="54"/>
      <c r="B140" s="54"/>
      <c r="C140" s="54"/>
      <c r="D140" s="54"/>
      <c r="E140" s="54"/>
      <c r="F140" s="54" t="s">
        <v>921</v>
      </c>
      <c r="G140" s="54"/>
      <c r="H140" s="54"/>
      <c r="I140" s="54"/>
      <c r="J140" s="55"/>
      <c r="K140" s="56"/>
      <c r="L140" s="55"/>
      <c r="M140" s="56"/>
      <c r="N140" s="55"/>
      <c r="O140" s="56"/>
      <c r="P140" s="57"/>
    </row>
    <row r="141" spans="1:16" x14ac:dyDescent="0.25">
      <c r="A141" s="54"/>
      <c r="B141" s="54"/>
      <c r="C141" s="54"/>
      <c r="D141" s="54"/>
      <c r="E141" s="54"/>
      <c r="F141" s="54"/>
      <c r="G141" s="54" t="s">
        <v>753</v>
      </c>
      <c r="H141" s="54"/>
      <c r="I141" s="54"/>
      <c r="J141" s="55">
        <v>5491.85</v>
      </c>
      <c r="K141" s="56"/>
      <c r="L141" s="55"/>
      <c r="M141" s="56"/>
      <c r="N141" s="55"/>
      <c r="O141" s="56"/>
      <c r="P141" s="57"/>
    </row>
    <row r="142" spans="1:16" x14ac:dyDescent="0.25">
      <c r="A142" s="54"/>
      <c r="B142" s="54"/>
      <c r="C142" s="54"/>
      <c r="D142" s="54"/>
      <c r="E142" s="54"/>
      <c r="F142" s="54"/>
      <c r="G142" s="54" t="s">
        <v>922</v>
      </c>
      <c r="H142" s="54"/>
      <c r="I142" s="54"/>
      <c r="J142" s="55">
        <v>749.69</v>
      </c>
      <c r="K142" s="56"/>
      <c r="L142" s="55">
        <v>10000</v>
      </c>
      <c r="M142" s="56"/>
      <c r="N142" s="55">
        <f>ROUND((J142-L142),5)</f>
        <v>-9250.31</v>
      </c>
      <c r="O142" s="56"/>
      <c r="P142" s="57">
        <f>ROUND(IF(L142=0, IF(J142=0, 0, 1), J142/L142),5)</f>
        <v>7.4969999999999995E-2</v>
      </c>
    </row>
    <row r="143" spans="1:16" x14ac:dyDescent="0.25">
      <c r="A143" s="54"/>
      <c r="B143" s="54"/>
      <c r="C143" s="54"/>
      <c r="D143" s="54"/>
      <c r="E143" s="54"/>
      <c r="F143" s="54"/>
      <c r="G143" s="54" t="s">
        <v>923</v>
      </c>
      <c r="H143" s="54"/>
      <c r="I143" s="54"/>
      <c r="J143" s="55">
        <v>0</v>
      </c>
      <c r="K143" s="56"/>
      <c r="L143" s="55">
        <v>15000</v>
      </c>
      <c r="M143" s="56"/>
      <c r="N143" s="55">
        <f>ROUND((J143-L143),5)</f>
        <v>-15000</v>
      </c>
      <c r="O143" s="56"/>
      <c r="P143" s="57">
        <f>ROUND(IF(L143=0, IF(J143=0, 0, 1), J143/L143),5)</f>
        <v>0</v>
      </c>
    </row>
    <row r="144" spans="1:16" x14ac:dyDescent="0.25">
      <c r="A144" s="54"/>
      <c r="B144" s="54"/>
      <c r="C144" s="54"/>
      <c r="D144" s="54"/>
      <c r="E144" s="54"/>
      <c r="F144" s="54"/>
      <c r="G144" s="54" t="s">
        <v>924</v>
      </c>
      <c r="H144" s="54"/>
      <c r="I144" s="54"/>
      <c r="J144" s="55">
        <v>0</v>
      </c>
      <c r="K144" s="56"/>
      <c r="L144" s="55">
        <v>3000</v>
      </c>
      <c r="M144" s="56"/>
      <c r="N144" s="55">
        <f>ROUND((J144-L144),5)</f>
        <v>-3000</v>
      </c>
      <c r="O144" s="56"/>
      <c r="P144" s="57">
        <f>ROUND(IF(L144=0, IF(J144=0, 0, 1), J144/L144),5)</f>
        <v>0</v>
      </c>
    </row>
    <row r="145" spans="1:16" x14ac:dyDescent="0.25">
      <c r="A145" s="54"/>
      <c r="B145" s="54"/>
      <c r="C145" s="54"/>
      <c r="D145" s="54"/>
      <c r="E145" s="54"/>
      <c r="F145" s="54"/>
      <c r="G145" s="54" t="s">
        <v>925</v>
      </c>
      <c r="H145" s="54"/>
      <c r="I145" s="54"/>
      <c r="J145" s="55">
        <v>3620.68</v>
      </c>
      <c r="K145" s="56"/>
      <c r="L145" s="55">
        <v>1200</v>
      </c>
      <c r="M145" s="56"/>
      <c r="N145" s="55">
        <f>ROUND((J145-L145),5)</f>
        <v>2420.6799999999998</v>
      </c>
      <c r="O145" s="56"/>
      <c r="P145" s="57">
        <f>ROUND(IF(L145=0, IF(J145=0, 0, 1), J145/L145),5)</f>
        <v>3.0172300000000001</v>
      </c>
    </row>
    <row r="146" spans="1:16" x14ac:dyDescent="0.25">
      <c r="A146" s="54"/>
      <c r="B146" s="54"/>
      <c r="C146" s="54"/>
      <c r="D146" s="54"/>
      <c r="E146" s="54"/>
      <c r="F146" s="54"/>
      <c r="G146" s="54" t="s">
        <v>926</v>
      </c>
      <c r="H146" s="54"/>
      <c r="I146" s="54"/>
      <c r="J146" s="55">
        <v>6383.17</v>
      </c>
      <c r="K146" s="56"/>
      <c r="L146" s="55">
        <v>3400</v>
      </c>
      <c r="M146" s="56"/>
      <c r="N146" s="55">
        <f>ROUND((J146-L146),5)</f>
        <v>2983.17</v>
      </c>
      <c r="O146" s="56"/>
      <c r="P146" s="57">
        <f>ROUND(IF(L146=0, IF(J146=0, 0, 1), J146/L146),5)</f>
        <v>1.8774</v>
      </c>
    </row>
    <row r="147" spans="1:16" x14ac:dyDescent="0.25">
      <c r="A147" s="54"/>
      <c r="B147" s="54"/>
      <c r="C147" s="54"/>
      <c r="D147" s="54"/>
      <c r="E147" s="54"/>
      <c r="F147" s="54"/>
      <c r="G147" s="54" t="s">
        <v>1006</v>
      </c>
      <c r="H147" s="54"/>
      <c r="I147" s="54"/>
      <c r="J147" s="55">
        <v>858.3</v>
      </c>
      <c r="K147" s="56"/>
      <c r="L147" s="55"/>
      <c r="M147" s="56"/>
      <c r="N147" s="55"/>
      <c r="O147" s="56"/>
      <c r="P147" s="57"/>
    </row>
    <row r="148" spans="1:16" ht="15.75" thickBot="1" x14ac:dyDescent="0.3">
      <c r="A148" s="54"/>
      <c r="B148" s="54"/>
      <c r="C148" s="54"/>
      <c r="D148" s="54"/>
      <c r="E148" s="54"/>
      <c r="F148" s="54"/>
      <c r="G148" s="54" t="s">
        <v>927</v>
      </c>
      <c r="H148" s="54"/>
      <c r="I148" s="54"/>
      <c r="J148" s="64">
        <v>1753.65</v>
      </c>
      <c r="K148" s="56"/>
      <c r="L148" s="64">
        <v>3000</v>
      </c>
      <c r="M148" s="56"/>
      <c r="N148" s="64">
        <f>ROUND((J148-L148),5)</f>
        <v>-1246.3499999999999</v>
      </c>
      <c r="O148" s="56"/>
      <c r="P148" s="65">
        <f>ROUND(IF(L148=0, IF(J148=0, 0, 1), J148/L148),5)</f>
        <v>0.58455000000000001</v>
      </c>
    </row>
    <row r="149" spans="1:16" x14ac:dyDescent="0.25">
      <c r="A149" s="54"/>
      <c r="B149" s="54"/>
      <c r="C149" s="54"/>
      <c r="D149" s="54"/>
      <c r="E149" s="54"/>
      <c r="F149" s="54" t="s">
        <v>928</v>
      </c>
      <c r="G149" s="54"/>
      <c r="H149" s="54"/>
      <c r="I149" s="54"/>
      <c r="J149" s="55">
        <f>ROUND(SUM(J140:J148),5)</f>
        <v>18857.34</v>
      </c>
      <c r="K149" s="56"/>
      <c r="L149" s="55">
        <f>ROUND(SUM(L140:L148),5)</f>
        <v>35600</v>
      </c>
      <c r="M149" s="56"/>
      <c r="N149" s="55">
        <f>ROUND((J149-L149),5)</f>
        <v>-16742.66</v>
      </c>
      <c r="O149" s="56"/>
      <c r="P149" s="57">
        <f>ROUND(IF(L149=0, IF(J149=0, 0, 1), J149/L149),5)</f>
        <v>0.52969999999999995</v>
      </c>
    </row>
    <row r="150" spans="1:16" x14ac:dyDescent="0.25">
      <c r="A150" s="54"/>
      <c r="B150" s="54"/>
      <c r="C150" s="54"/>
      <c r="D150" s="54"/>
      <c r="E150" s="54"/>
      <c r="F150" s="54" t="s">
        <v>929</v>
      </c>
      <c r="G150" s="54"/>
      <c r="H150" s="54"/>
      <c r="I150" s="54"/>
      <c r="J150" s="55">
        <v>251.93</v>
      </c>
      <c r="K150" s="56"/>
      <c r="L150" s="55">
        <v>2400</v>
      </c>
      <c r="M150" s="56"/>
      <c r="N150" s="55">
        <f>ROUND((J150-L150),5)</f>
        <v>-2148.0700000000002</v>
      </c>
      <c r="O150" s="56"/>
      <c r="P150" s="57">
        <f>ROUND(IF(L150=0, IF(J150=0, 0, 1), J150/L150),5)</f>
        <v>0.10496999999999999</v>
      </c>
    </row>
    <row r="151" spans="1:16" x14ac:dyDescent="0.25">
      <c r="A151" s="54"/>
      <c r="B151" s="54"/>
      <c r="C151" s="54"/>
      <c r="D151" s="54"/>
      <c r="E151" s="54"/>
      <c r="F151" s="54" t="s">
        <v>930</v>
      </c>
      <c r="G151" s="54"/>
      <c r="H151" s="54"/>
      <c r="I151" s="54"/>
      <c r="J151" s="55">
        <v>3726.63</v>
      </c>
      <c r="K151" s="56"/>
      <c r="L151" s="55">
        <v>5000</v>
      </c>
      <c r="M151" s="56"/>
      <c r="N151" s="55">
        <f>ROUND((J151-L151),5)</f>
        <v>-1273.3699999999999</v>
      </c>
      <c r="O151" s="56"/>
      <c r="P151" s="57">
        <f>ROUND(IF(L151=0, IF(J151=0, 0, 1), J151/L151),5)</f>
        <v>0.74533000000000005</v>
      </c>
    </row>
    <row r="152" spans="1:16" x14ac:dyDescent="0.25">
      <c r="A152" s="54"/>
      <c r="B152" s="54"/>
      <c r="C152" s="54"/>
      <c r="D152" s="54"/>
      <c r="E152" s="54"/>
      <c r="F152" s="54" t="s">
        <v>931</v>
      </c>
      <c r="G152" s="54"/>
      <c r="H152" s="54"/>
      <c r="I152" s="54"/>
      <c r="J152" s="55"/>
      <c r="K152" s="56"/>
      <c r="L152" s="55"/>
      <c r="M152" s="56"/>
      <c r="N152" s="55"/>
      <c r="O152" s="56"/>
      <c r="P152" s="57"/>
    </row>
    <row r="153" spans="1:16" x14ac:dyDescent="0.25">
      <c r="A153" s="54"/>
      <c r="B153" s="54"/>
      <c r="C153" s="54"/>
      <c r="D153" s="54"/>
      <c r="E153" s="54"/>
      <c r="F153" s="54"/>
      <c r="G153" s="54" t="s">
        <v>1007</v>
      </c>
      <c r="H153" s="54"/>
      <c r="I153" s="54"/>
      <c r="J153" s="55">
        <v>874.38</v>
      </c>
      <c r="K153" s="56"/>
      <c r="L153" s="55"/>
      <c r="M153" s="56"/>
      <c r="N153" s="55"/>
      <c r="O153" s="56"/>
      <c r="P153" s="57"/>
    </row>
    <row r="154" spans="1:16" x14ac:dyDescent="0.25">
      <c r="A154" s="54"/>
      <c r="B154" s="54"/>
      <c r="C154" s="54"/>
      <c r="D154" s="54"/>
      <c r="E154" s="54"/>
      <c r="F154" s="54"/>
      <c r="G154" s="54" t="s">
        <v>1008</v>
      </c>
      <c r="H154" s="54"/>
      <c r="I154" s="54"/>
      <c r="J154" s="55">
        <v>559.4</v>
      </c>
      <c r="K154" s="56"/>
      <c r="L154" s="55"/>
      <c r="M154" s="56"/>
      <c r="N154" s="55"/>
      <c r="O154" s="56"/>
      <c r="P154" s="57"/>
    </row>
    <row r="155" spans="1:16" x14ac:dyDescent="0.25">
      <c r="A155" s="54"/>
      <c r="B155" s="54"/>
      <c r="C155" s="54"/>
      <c r="D155" s="54"/>
      <c r="E155" s="54"/>
      <c r="F155" s="54"/>
      <c r="G155" s="54" t="s">
        <v>1009</v>
      </c>
      <c r="H155" s="54"/>
      <c r="I155" s="54"/>
      <c r="J155" s="55">
        <v>559.4</v>
      </c>
      <c r="K155" s="56"/>
      <c r="L155" s="55"/>
      <c r="M155" s="56"/>
      <c r="N155" s="55"/>
      <c r="O155" s="56"/>
      <c r="P155" s="57"/>
    </row>
    <row r="156" spans="1:16" x14ac:dyDescent="0.25">
      <c r="A156" s="54"/>
      <c r="B156" s="54"/>
      <c r="C156" s="54"/>
      <c r="D156" s="54"/>
      <c r="E156" s="54"/>
      <c r="F156" s="54"/>
      <c r="G156" s="54" t="s">
        <v>932</v>
      </c>
      <c r="H156" s="54"/>
      <c r="I156" s="54"/>
      <c r="J156" s="55">
        <v>2458.6</v>
      </c>
      <c r="K156" s="56"/>
      <c r="L156" s="55"/>
      <c r="M156" s="56"/>
      <c r="N156" s="55"/>
      <c r="O156" s="56"/>
      <c r="P156" s="57"/>
    </row>
    <row r="157" spans="1:16" x14ac:dyDescent="0.25">
      <c r="A157" s="54"/>
      <c r="B157" s="54"/>
      <c r="C157" s="54"/>
      <c r="D157" s="54"/>
      <c r="E157" s="54"/>
      <c r="F157" s="54"/>
      <c r="G157" s="54" t="s">
        <v>1010</v>
      </c>
      <c r="H157" s="54"/>
      <c r="I157" s="54"/>
      <c r="J157" s="55">
        <v>1286.27</v>
      </c>
      <c r="K157" s="56"/>
      <c r="L157" s="55"/>
      <c r="M157" s="56"/>
      <c r="N157" s="55"/>
      <c r="O157" s="56"/>
      <c r="P157" s="57"/>
    </row>
    <row r="158" spans="1:16" x14ac:dyDescent="0.25">
      <c r="A158" s="54"/>
      <c r="B158" s="54"/>
      <c r="C158" s="54"/>
      <c r="D158" s="54"/>
      <c r="E158" s="54"/>
      <c r="F158" s="54"/>
      <c r="G158" s="54" t="s">
        <v>1011</v>
      </c>
      <c r="H158" s="54"/>
      <c r="I158" s="54"/>
      <c r="J158" s="55">
        <v>3235.78</v>
      </c>
      <c r="K158" s="56"/>
      <c r="L158" s="55"/>
      <c r="M158" s="56"/>
      <c r="N158" s="55"/>
      <c r="O158" s="56"/>
      <c r="P158" s="57"/>
    </row>
    <row r="159" spans="1:16" x14ac:dyDescent="0.25">
      <c r="A159" s="54"/>
      <c r="B159" s="54"/>
      <c r="C159" s="54"/>
      <c r="D159" s="54"/>
      <c r="E159" s="54"/>
      <c r="F159" s="54"/>
      <c r="G159" s="54" t="s">
        <v>1012</v>
      </c>
      <c r="H159" s="54"/>
      <c r="I159" s="54"/>
      <c r="J159" s="55">
        <v>165</v>
      </c>
      <c r="K159" s="56"/>
      <c r="L159" s="55"/>
      <c r="M159" s="56"/>
      <c r="N159" s="55"/>
      <c r="O159" s="56"/>
      <c r="P159" s="57"/>
    </row>
    <row r="160" spans="1:16" x14ac:dyDescent="0.25">
      <c r="A160" s="54"/>
      <c r="B160" s="54"/>
      <c r="C160" s="54"/>
      <c r="D160" s="54"/>
      <c r="E160" s="54"/>
      <c r="F160" s="54"/>
      <c r="G160" s="54" t="s">
        <v>1013</v>
      </c>
      <c r="H160" s="54"/>
      <c r="I160" s="54"/>
      <c r="J160" s="55">
        <v>604.86</v>
      </c>
      <c r="K160" s="56"/>
      <c r="L160" s="55"/>
      <c r="M160" s="56"/>
      <c r="N160" s="55"/>
      <c r="O160" s="56"/>
      <c r="P160" s="57"/>
    </row>
    <row r="161" spans="1:16" x14ac:dyDescent="0.25">
      <c r="A161" s="54"/>
      <c r="B161" s="54"/>
      <c r="C161" s="54"/>
      <c r="D161" s="54"/>
      <c r="E161" s="54"/>
      <c r="F161" s="54"/>
      <c r="G161" s="54" t="s">
        <v>1014</v>
      </c>
      <c r="H161" s="54"/>
      <c r="I161" s="54"/>
      <c r="J161" s="55">
        <v>3893.44</v>
      </c>
      <c r="K161" s="56"/>
      <c r="L161" s="55"/>
      <c r="M161" s="56"/>
      <c r="N161" s="55"/>
      <c r="O161" s="56"/>
      <c r="P161" s="57"/>
    </row>
    <row r="162" spans="1:16" x14ac:dyDescent="0.25">
      <c r="A162" s="54"/>
      <c r="B162" s="54"/>
      <c r="C162" s="54"/>
      <c r="D162" s="54"/>
      <c r="E162" s="54"/>
      <c r="F162" s="54"/>
      <c r="G162" s="54" t="s">
        <v>1015</v>
      </c>
      <c r="H162" s="54"/>
      <c r="I162" s="54"/>
      <c r="J162" s="55">
        <v>1854.6</v>
      </c>
      <c r="K162" s="56"/>
      <c r="L162" s="55"/>
      <c r="M162" s="56"/>
      <c r="N162" s="55"/>
      <c r="O162" s="56"/>
      <c r="P162" s="57"/>
    </row>
    <row r="163" spans="1:16" x14ac:dyDescent="0.25">
      <c r="A163" s="54"/>
      <c r="B163" s="54"/>
      <c r="C163" s="54"/>
      <c r="D163" s="54"/>
      <c r="E163" s="54"/>
      <c r="F163" s="54"/>
      <c r="G163" s="54" t="s">
        <v>1016</v>
      </c>
      <c r="H163" s="54"/>
      <c r="I163" s="54"/>
      <c r="J163" s="55">
        <v>488.87</v>
      </c>
      <c r="K163" s="56"/>
      <c r="L163" s="55"/>
      <c r="M163" s="56"/>
      <c r="N163" s="55"/>
      <c r="O163" s="56"/>
      <c r="P163" s="57"/>
    </row>
    <row r="164" spans="1:16" x14ac:dyDescent="0.25">
      <c r="A164" s="54"/>
      <c r="B164" s="54"/>
      <c r="C164" s="54"/>
      <c r="D164" s="54"/>
      <c r="E164" s="54"/>
      <c r="F164" s="54"/>
      <c r="G164" s="54" t="s">
        <v>1017</v>
      </c>
      <c r="H164" s="54"/>
      <c r="I164" s="54"/>
      <c r="J164" s="55">
        <v>168.75</v>
      </c>
      <c r="K164" s="56"/>
      <c r="L164" s="55"/>
      <c r="M164" s="56"/>
      <c r="N164" s="55"/>
      <c r="O164" s="56"/>
      <c r="P164" s="57"/>
    </row>
    <row r="165" spans="1:16" x14ac:dyDescent="0.25">
      <c r="A165" s="54"/>
      <c r="B165" s="54"/>
      <c r="C165" s="54"/>
      <c r="D165" s="54"/>
      <c r="E165" s="54"/>
      <c r="F165" s="54"/>
      <c r="G165" s="54" t="s">
        <v>1018</v>
      </c>
      <c r="H165" s="54"/>
      <c r="I165" s="54"/>
      <c r="J165" s="55">
        <v>390.65</v>
      </c>
      <c r="K165" s="56"/>
      <c r="L165" s="55"/>
      <c r="M165" s="56"/>
      <c r="N165" s="55"/>
      <c r="O165" s="56"/>
      <c r="P165" s="57"/>
    </row>
    <row r="166" spans="1:16" x14ac:dyDescent="0.25">
      <c r="A166" s="54"/>
      <c r="B166" s="54"/>
      <c r="C166" s="54"/>
      <c r="D166" s="54"/>
      <c r="E166" s="54"/>
      <c r="F166" s="54"/>
      <c r="G166" s="54" t="s">
        <v>1019</v>
      </c>
      <c r="H166" s="54"/>
      <c r="I166" s="54"/>
      <c r="J166" s="55">
        <v>7855.21</v>
      </c>
      <c r="K166" s="56"/>
      <c r="L166" s="55"/>
      <c r="M166" s="56"/>
      <c r="N166" s="55"/>
      <c r="O166" s="56"/>
      <c r="P166" s="57"/>
    </row>
    <row r="167" spans="1:16" x14ac:dyDescent="0.25">
      <c r="A167" s="54"/>
      <c r="B167" s="54"/>
      <c r="C167" s="54"/>
      <c r="D167" s="54"/>
      <c r="E167" s="54"/>
      <c r="F167" s="54"/>
      <c r="G167" s="54" t="s">
        <v>933</v>
      </c>
      <c r="H167" s="54"/>
      <c r="I167" s="54"/>
      <c r="J167" s="55">
        <v>5679.98</v>
      </c>
      <c r="K167" s="56"/>
      <c r="L167" s="55"/>
      <c r="M167" s="56"/>
      <c r="N167" s="55"/>
      <c r="O167" s="56"/>
      <c r="P167" s="57"/>
    </row>
    <row r="168" spans="1:16" x14ac:dyDescent="0.25">
      <c r="A168" s="54"/>
      <c r="B168" s="54"/>
      <c r="C168" s="54"/>
      <c r="D168" s="54"/>
      <c r="E168" s="54"/>
      <c r="F168" s="54"/>
      <c r="G168" s="54" t="s">
        <v>1020</v>
      </c>
      <c r="H168" s="54"/>
      <c r="I168" s="54"/>
      <c r="J168" s="55">
        <v>743.35</v>
      </c>
      <c r="K168" s="56"/>
      <c r="L168" s="55"/>
      <c r="M168" s="56"/>
      <c r="N168" s="55"/>
      <c r="O168" s="56"/>
      <c r="P168" s="57"/>
    </row>
    <row r="169" spans="1:16" x14ac:dyDescent="0.25">
      <c r="A169" s="54"/>
      <c r="B169" s="54"/>
      <c r="C169" s="54"/>
      <c r="D169" s="54"/>
      <c r="E169" s="54"/>
      <c r="F169" s="54"/>
      <c r="G169" s="54" t="s">
        <v>1021</v>
      </c>
      <c r="H169" s="54"/>
      <c r="I169" s="54"/>
      <c r="J169" s="55">
        <v>320.12</v>
      </c>
      <c r="K169" s="56"/>
      <c r="L169" s="55"/>
      <c r="M169" s="56"/>
      <c r="N169" s="55"/>
      <c r="O169" s="56"/>
      <c r="P169" s="57"/>
    </row>
    <row r="170" spans="1:16" x14ac:dyDescent="0.25">
      <c r="A170" s="54"/>
      <c r="B170" s="54"/>
      <c r="C170" s="54"/>
      <c r="D170" s="54"/>
      <c r="E170" s="54"/>
      <c r="F170" s="54"/>
      <c r="G170" s="54" t="s">
        <v>1022</v>
      </c>
      <c r="H170" s="54"/>
      <c r="I170" s="54"/>
      <c r="J170" s="55">
        <v>3223.25</v>
      </c>
      <c r="K170" s="56"/>
      <c r="L170" s="55"/>
      <c r="M170" s="56"/>
      <c r="N170" s="55"/>
      <c r="O170" s="56"/>
      <c r="P170" s="57"/>
    </row>
    <row r="171" spans="1:16" x14ac:dyDescent="0.25">
      <c r="A171" s="54"/>
      <c r="B171" s="54"/>
      <c r="C171" s="54"/>
      <c r="D171" s="54"/>
      <c r="E171" s="54"/>
      <c r="F171" s="54"/>
      <c r="G171" s="54" t="s">
        <v>1023</v>
      </c>
      <c r="H171" s="54"/>
      <c r="I171" s="54"/>
      <c r="J171" s="55">
        <v>72.48</v>
      </c>
      <c r="K171" s="56"/>
      <c r="L171" s="55"/>
      <c r="M171" s="56"/>
      <c r="N171" s="55"/>
      <c r="O171" s="56"/>
      <c r="P171" s="57"/>
    </row>
    <row r="172" spans="1:16" x14ac:dyDescent="0.25">
      <c r="A172" s="54"/>
      <c r="B172" s="54"/>
      <c r="C172" s="54"/>
      <c r="D172" s="54"/>
      <c r="E172" s="54"/>
      <c r="F172" s="54"/>
      <c r="G172" s="54" t="s">
        <v>1024</v>
      </c>
      <c r="H172" s="54"/>
      <c r="I172" s="54"/>
      <c r="J172" s="55">
        <v>331.48</v>
      </c>
      <c r="K172" s="56"/>
      <c r="L172" s="55"/>
      <c r="M172" s="56"/>
      <c r="N172" s="55"/>
      <c r="O172" s="56"/>
      <c r="P172" s="57"/>
    </row>
    <row r="173" spans="1:16" ht="15.75" thickBot="1" x14ac:dyDescent="0.3">
      <c r="A173" s="54"/>
      <c r="B173" s="54"/>
      <c r="C173" s="54"/>
      <c r="D173" s="54"/>
      <c r="E173" s="54"/>
      <c r="F173" s="54"/>
      <c r="G173" s="54" t="s">
        <v>934</v>
      </c>
      <c r="H173" s="54"/>
      <c r="I173" s="54"/>
      <c r="J173" s="58">
        <v>11720.6</v>
      </c>
      <c r="K173" s="56"/>
      <c r="L173" s="58">
        <v>20000</v>
      </c>
      <c r="M173" s="56"/>
      <c r="N173" s="58">
        <f>ROUND((J173-L173),5)</f>
        <v>-8279.4</v>
      </c>
      <c r="O173" s="56"/>
      <c r="P173" s="59">
        <f>ROUND(IF(L173=0, IF(J173=0, 0, 1), J173/L173),5)</f>
        <v>0.58603000000000005</v>
      </c>
    </row>
    <row r="174" spans="1:16" ht="15.75" thickBot="1" x14ac:dyDescent="0.3">
      <c r="A174" s="54"/>
      <c r="B174" s="54"/>
      <c r="C174" s="54"/>
      <c r="D174" s="54"/>
      <c r="E174" s="54"/>
      <c r="F174" s="54" t="s">
        <v>935</v>
      </c>
      <c r="G174" s="54"/>
      <c r="H174" s="54"/>
      <c r="I174" s="54"/>
      <c r="J174" s="62">
        <f>ROUND(SUM(J152:J173),5)</f>
        <v>46486.47</v>
      </c>
      <c r="K174" s="56"/>
      <c r="L174" s="62">
        <f>ROUND(SUM(L152:L173),5)</f>
        <v>20000</v>
      </c>
      <c r="M174" s="56"/>
      <c r="N174" s="62">
        <f>ROUND((J174-L174),5)</f>
        <v>26486.47</v>
      </c>
      <c r="O174" s="56"/>
      <c r="P174" s="63">
        <f>ROUND(IF(L174=0, IF(J174=0, 0, 1), J174/L174),5)</f>
        <v>2.3243200000000002</v>
      </c>
    </row>
    <row r="175" spans="1:16" x14ac:dyDescent="0.25">
      <c r="A175" s="54"/>
      <c r="B175" s="54"/>
      <c r="C175" s="54"/>
      <c r="D175" s="54"/>
      <c r="E175" s="54" t="s">
        <v>936</v>
      </c>
      <c r="F175" s="54"/>
      <c r="G175" s="54"/>
      <c r="H175" s="54"/>
      <c r="I175" s="54"/>
      <c r="J175" s="55">
        <f>ROUND(SUM(J135:J139)+SUM(J149:J151)+J174,5)</f>
        <v>70750.41</v>
      </c>
      <c r="K175" s="56"/>
      <c r="L175" s="55">
        <f>ROUND(SUM(L135:L139)+SUM(L149:L151)+L174,5)</f>
        <v>69800</v>
      </c>
      <c r="M175" s="56"/>
      <c r="N175" s="55">
        <f>ROUND((J175-L175),5)</f>
        <v>950.41</v>
      </c>
      <c r="O175" s="56"/>
      <c r="P175" s="57">
        <f>ROUND(IF(L175=0, IF(J175=0, 0, 1), J175/L175),5)</f>
        <v>1.01362</v>
      </c>
    </row>
    <row r="176" spans="1:16" x14ac:dyDescent="0.25">
      <c r="A176" s="54"/>
      <c r="B176" s="54"/>
      <c r="C176" s="54"/>
      <c r="D176" s="54"/>
      <c r="E176" s="54" t="s">
        <v>937</v>
      </c>
      <c r="F176" s="54"/>
      <c r="G176" s="54"/>
      <c r="H176" s="54"/>
      <c r="I176" s="54"/>
      <c r="J176" s="55"/>
      <c r="K176" s="56"/>
      <c r="L176" s="55"/>
      <c r="M176" s="56"/>
      <c r="N176" s="55"/>
      <c r="O176" s="56"/>
      <c r="P176" s="57"/>
    </row>
    <row r="177" spans="1:16" x14ac:dyDescent="0.25">
      <c r="A177" s="54"/>
      <c r="B177" s="54"/>
      <c r="C177" s="54"/>
      <c r="D177" s="54"/>
      <c r="E177" s="54"/>
      <c r="F177" s="54" t="s">
        <v>938</v>
      </c>
      <c r="G177" s="54"/>
      <c r="H177" s="54"/>
      <c r="I177" s="54"/>
      <c r="J177" s="55">
        <v>249.36</v>
      </c>
      <c r="K177" s="56"/>
      <c r="L177" s="55">
        <v>500</v>
      </c>
      <c r="M177" s="56"/>
      <c r="N177" s="55">
        <f>ROUND((J177-L177),5)</f>
        <v>-250.64</v>
      </c>
      <c r="O177" s="56"/>
      <c r="P177" s="57">
        <f>ROUND(IF(L177=0, IF(J177=0, 0, 1), J177/L177),5)</f>
        <v>0.49872</v>
      </c>
    </row>
    <row r="178" spans="1:16" ht="15.75" thickBot="1" x14ac:dyDescent="0.3">
      <c r="A178" s="54"/>
      <c r="B178" s="54"/>
      <c r="C178" s="54"/>
      <c r="D178" s="54"/>
      <c r="E178" s="54"/>
      <c r="F178" s="54" t="s">
        <v>1025</v>
      </c>
      <c r="G178" s="54"/>
      <c r="H178" s="54"/>
      <c r="I178" s="54"/>
      <c r="J178" s="64">
        <v>649.95000000000005</v>
      </c>
      <c r="K178" s="56"/>
      <c r="L178" s="64"/>
      <c r="M178" s="56"/>
      <c r="N178" s="64"/>
      <c r="O178" s="56"/>
      <c r="P178" s="65"/>
    </row>
    <row r="179" spans="1:16" x14ac:dyDescent="0.25">
      <c r="A179" s="54"/>
      <c r="B179" s="54"/>
      <c r="C179" s="54"/>
      <c r="D179" s="54"/>
      <c r="E179" s="54" t="s">
        <v>939</v>
      </c>
      <c r="F179" s="54"/>
      <c r="G179" s="54"/>
      <c r="H179" s="54"/>
      <c r="I179" s="54"/>
      <c r="J179" s="55">
        <f>ROUND(SUM(J176:J178),5)</f>
        <v>899.31</v>
      </c>
      <c r="K179" s="56"/>
      <c r="L179" s="55">
        <f>ROUND(SUM(L176:L178),5)</f>
        <v>500</v>
      </c>
      <c r="M179" s="56"/>
      <c r="N179" s="55">
        <f>ROUND((J179-L179),5)</f>
        <v>399.31</v>
      </c>
      <c r="O179" s="56"/>
      <c r="P179" s="57">
        <f>ROUND(IF(L179=0, IF(J179=0, 0, 1), J179/L179),5)</f>
        <v>1.7986200000000001</v>
      </c>
    </row>
    <row r="180" spans="1:16" x14ac:dyDescent="0.25">
      <c r="A180" s="54"/>
      <c r="B180" s="54"/>
      <c r="C180" s="54"/>
      <c r="D180" s="54"/>
      <c r="E180" s="54" t="s">
        <v>940</v>
      </c>
      <c r="F180" s="54"/>
      <c r="G180" s="54"/>
      <c r="H180" s="54"/>
      <c r="I180" s="54"/>
      <c r="J180" s="55"/>
      <c r="K180" s="56"/>
      <c r="L180" s="55"/>
      <c r="M180" s="56"/>
      <c r="N180" s="55"/>
      <c r="O180" s="56"/>
      <c r="P180" s="57"/>
    </row>
    <row r="181" spans="1:16" x14ac:dyDescent="0.25">
      <c r="A181" s="54"/>
      <c r="B181" s="54"/>
      <c r="C181" s="54"/>
      <c r="D181" s="54"/>
      <c r="E181" s="54"/>
      <c r="F181" s="54" t="s">
        <v>941</v>
      </c>
      <c r="G181" s="54"/>
      <c r="H181" s="54"/>
      <c r="I181" s="54"/>
      <c r="J181" s="55">
        <v>650</v>
      </c>
      <c r="K181" s="56"/>
      <c r="L181" s="55">
        <v>2000</v>
      </c>
      <c r="M181" s="56"/>
      <c r="N181" s="55">
        <f>ROUND((J181-L181),5)</f>
        <v>-1350</v>
      </c>
      <c r="O181" s="56"/>
      <c r="P181" s="57">
        <f>ROUND(IF(L181=0, IF(J181=0, 0, 1), J181/L181),5)</f>
        <v>0.32500000000000001</v>
      </c>
    </row>
    <row r="182" spans="1:16" x14ac:dyDescent="0.25">
      <c r="A182" s="54"/>
      <c r="B182" s="54"/>
      <c r="C182" s="54"/>
      <c r="D182" s="54"/>
      <c r="E182" s="54"/>
      <c r="F182" s="54" t="s">
        <v>942</v>
      </c>
      <c r="G182" s="54"/>
      <c r="H182" s="54"/>
      <c r="I182" s="54"/>
      <c r="J182" s="55">
        <v>0</v>
      </c>
      <c r="K182" s="56"/>
      <c r="L182" s="55">
        <v>1000</v>
      </c>
      <c r="M182" s="56"/>
      <c r="N182" s="55">
        <f>ROUND((J182-L182),5)</f>
        <v>-1000</v>
      </c>
      <c r="O182" s="56"/>
      <c r="P182" s="57">
        <f>ROUND(IF(L182=0, IF(J182=0, 0, 1), J182/L182),5)</f>
        <v>0</v>
      </c>
    </row>
    <row r="183" spans="1:16" x14ac:dyDescent="0.25">
      <c r="A183" s="54"/>
      <c r="B183" s="54"/>
      <c r="C183" s="54"/>
      <c r="D183" s="54"/>
      <c r="E183" s="54"/>
      <c r="F183" s="54" t="s">
        <v>943</v>
      </c>
      <c r="G183" s="54"/>
      <c r="H183" s="54"/>
      <c r="I183" s="54"/>
      <c r="J183" s="55"/>
      <c r="K183" s="56"/>
      <c r="L183" s="55"/>
      <c r="M183" s="56"/>
      <c r="N183" s="55"/>
      <c r="O183" s="56"/>
      <c r="P183" s="57"/>
    </row>
    <row r="184" spans="1:16" x14ac:dyDescent="0.25">
      <c r="A184" s="54"/>
      <c r="B184" s="54"/>
      <c r="C184" s="54"/>
      <c r="D184" s="54"/>
      <c r="E184" s="54"/>
      <c r="F184" s="54"/>
      <c r="G184" s="54" t="s">
        <v>944</v>
      </c>
      <c r="H184" s="54"/>
      <c r="I184" s="54"/>
      <c r="J184" s="55">
        <v>-185</v>
      </c>
      <c r="K184" s="56"/>
      <c r="L184" s="55">
        <v>6000</v>
      </c>
      <c r="M184" s="56"/>
      <c r="N184" s="55">
        <f>ROUND((J184-L184),5)</f>
        <v>-6185</v>
      </c>
      <c r="O184" s="56"/>
      <c r="P184" s="57">
        <f>ROUND(IF(L184=0, IF(J184=0, 0, 1), J184/L184),5)</f>
        <v>-3.083E-2</v>
      </c>
    </row>
    <row r="185" spans="1:16" ht="15.75" thickBot="1" x14ac:dyDescent="0.3">
      <c r="A185" s="54"/>
      <c r="B185" s="54"/>
      <c r="C185" s="54"/>
      <c r="D185" s="54"/>
      <c r="E185" s="54"/>
      <c r="F185" s="54"/>
      <c r="G185" s="54" t="s">
        <v>945</v>
      </c>
      <c r="H185" s="54"/>
      <c r="I185" s="54"/>
      <c r="J185" s="64">
        <v>1845.64</v>
      </c>
      <c r="K185" s="56"/>
      <c r="L185" s="64">
        <v>4000</v>
      </c>
      <c r="M185" s="56"/>
      <c r="N185" s="64">
        <f>ROUND((J185-L185),5)</f>
        <v>-2154.36</v>
      </c>
      <c r="O185" s="56"/>
      <c r="P185" s="65">
        <f>ROUND(IF(L185=0, IF(J185=0, 0, 1), J185/L185),5)</f>
        <v>0.46140999999999999</v>
      </c>
    </row>
    <row r="186" spans="1:16" x14ac:dyDescent="0.25">
      <c r="A186" s="54"/>
      <c r="B186" s="54"/>
      <c r="C186" s="54"/>
      <c r="D186" s="54"/>
      <c r="E186" s="54"/>
      <c r="F186" s="54" t="s">
        <v>946</v>
      </c>
      <c r="G186" s="54"/>
      <c r="H186" s="54"/>
      <c r="I186" s="54"/>
      <c r="J186" s="55">
        <f>ROUND(SUM(J183:J185),5)</f>
        <v>1660.64</v>
      </c>
      <c r="K186" s="56"/>
      <c r="L186" s="55">
        <f>ROUND(SUM(L183:L185),5)</f>
        <v>10000</v>
      </c>
      <c r="M186" s="56"/>
      <c r="N186" s="55">
        <f>ROUND((J186-L186),5)</f>
        <v>-8339.36</v>
      </c>
      <c r="O186" s="56"/>
      <c r="P186" s="57">
        <f>ROUND(IF(L186=0, IF(J186=0, 0, 1), J186/L186),5)</f>
        <v>0.16606000000000001</v>
      </c>
    </row>
    <row r="187" spans="1:16" x14ac:dyDescent="0.25">
      <c r="A187" s="54"/>
      <c r="B187" s="54"/>
      <c r="C187" s="54"/>
      <c r="D187" s="54"/>
      <c r="E187" s="54"/>
      <c r="F187" s="54" t="s">
        <v>947</v>
      </c>
      <c r="G187" s="54"/>
      <c r="H187" s="54"/>
      <c r="I187" s="54"/>
      <c r="J187" s="55">
        <v>1165.3</v>
      </c>
      <c r="K187" s="56"/>
      <c r="L187" s="55">
        <v>500</v>
      </c>
      <c r="M187" s="56"/>
      <c r="N187" s="55">
        <f>ROUND((J187-L187),5)</f>
        <v>665.3</v>
      </c>
      <c r="O187" s="56"/>
      <c r="P187" s="57">
        <f>ROUND(IF(L187=0, IF(J187=0, 0, 1), J187/L187),5)</f>
        <v>2.3306</v>
      </c>
    </row>
    <row r="188" spans="1:16" x14ac:dyDescent="0.25">
      <c r="A188" s="54"/>
      <c r="B188" s="54"/>
      <c r="C188" s="54"/>
      <c r="D188" s="54"/>
      <c r="E188" s="54"/>
      <c r="F188" s="54" t="s">
        <v>948</v>
      </c>
      <c r="G188" s="54"/>
      <c r="H188" s="54"/>
      <c r="I188" s="54"/>
      <c r="J188" s="55">
        <v>33072</v>
      </c>
      <c r="K188" s="56"/>
      <c r="L188" s="55">
        <v>33072</v>
      </c>
      <c r="M188" s="56"/>
      <c r="N188" s="55">
        <f>ROUND((J188-L188),5)</f>
        <v>0</v>
      </c>
      <c r="O188" s="56"/>
      <c r="P188" s="57">
        <f>ROUND(IF(L188=0, IF(J188=0, 0, 1), J188/L188),5)</f>
        <v>1</v>
      </c>
    </row>
    <row r="189" spans="1:16" x14ac:dyDescent="0.25">
      <c r="A189" s="54"/>
      <c r="B189" s="54"/>
      <c r="C189" s="54"/>
      <c r="D189" s="54"/>
      <c r="E189" s="54"/>
      <c r="F189" s="54" t="s">
        <v>949</v>
      </c>
      <c r="G189" s="54"/>
      <c r="H189" s="54"/>
      <c r="I189" s="54"/>
      <c r="J189" s="55">
        <v>1928</v>
      </c>
      <c r="K189" s="56"/>
      <c r="L189" s="55"/>
      <c r="M189" s="56"/>
      <c r="N189" s="55"/>
      <c r="O189" s="56"/>
      <c r="P189" s="57"/>
    </row>
    <row r="190" spans="1:16" x14ac:dyDescent="0.25">
      <c r="A190" s="54"/>
      <c r="B190" s="54"/>
      <c r="C190" s="54"/>
      <c r="D190" s="54"/>
      <c r="E190" s="54"/>
      <c r="F190" s="54" t="s">
        <v>950</v>
      </c>
      <c r="G190" s="54"/>
      <c r="H190" s="54"/>
      <c r="I190" s="54"/>
      <c r="J190" s="55"/>
      <c r="K190" s="56"/>
      <c r="L190" s="55"/>
      <c r="M190" s="56"/>
      <c r="N190" s="55"/>
      <c r="O190" s="56"/>
      <c r="P190" s="57"/>
    </row>
    <row r="191" spans="1:16" ht="15.75" thickBot="1" x14ac:dyDescent="0.3">
      <c r="A191" s="54"/>
      <c r="B191" s="54"/>
      <c r="C191" s="54"/>
      <c r="D191" s="54"/>
      <c r="E191" s="54"/>
      <c r="F191" s="54"/>
      <c r="G191" s="54" t="s">
        <v>951</v>
      </c>
      <c r="H191" s="54"/>
      <c r="I191" s="54"/>
      <c r="J191" s="58">
        <v>1925.27</v>
      </c>
      <c r="K191" s="56"/>
      <c r="L191" s="58">
        <v>2000</v>
      </c>
      <c r="M191" s="56"/>
      <c r="N191" s="58">
        <f>ROUND((J191-L191),5)</f>
        <v>-74.73</v>
      </c>
      <c r="O191" s="56"/>
      <c r="P191" s="59">
        <f>ROUND(IF(L191=0, IF(J191=0, 0, 1), J191/L191),5)</f>
        <v>0.96264000000000005</v>
      </c>
    </row>
    <row r="192" spans="1:16" ht="15.75" thickBot="1" x14ac:dyDescent="0.3">
      <c r="A192" s="54"/>
      <c r="B192" s="54"/>
      <c r="C192" s="54"/>
      <c r="D192" s="54"/>
      <c r="E192" s="54"/>
      <c r="F192" s="54" t="s">
        <v>952</v>
      </c>
      <c r="G192" s="54"/>
      <c r="H192" s="54"/>
      <c r="I192" s="54"/>
      <c r="J192" s="62">
        <f>ROUND(SUM(J190:J191),5)</f>
        <v>1925.27</v>
      </c>
      <c r="K192" s="56"/>
      <c r="L192" s="62">
        <f>ROUND(SUM(L190:L191),5)</f>
        <v>2000</v>
      </c>
      <c r="M192" s="56"/>
      <c r="N192" s="62">
        <f>ROUND((J192-L192),5)</f>
        <v>-74.73</v>
      </c>
      <c r="O192" s="56"/>
      <c r="P192" s="63">
        <f>ROUND(IF(L192=0, IF(J192=0, 0, 1), J192/L192),5)</f>
        <v>0.96264000000000005</v>
      </c>
    </row>
    <row r="193" spans="1:16" x14ac:dyDescent="0.25">
      <c r="A193" s="54"/>
      <c r="B193" s="54"/>
      <c r="C193" s="54"/>
      <c r="D193" s="54"/>
      <c r="E193" s="54" t="s">
        <v>953</v>
      </c>
      <c r="F193" s="54"/>
      <c r="G193" s="54"/>
      <c r="H193" s="54"/>
      <c r="I193" s="54"/>
      <c r="J193" s="55">
        <f>ROUND(SUM(J180:J182)+SUM(J186:J189)+J192,5)</f>
        <v>40401.21</v>
      </c>
      <c r="K193" s="56"/>
      <c r="L193" s="55">
        <f>ROUND(SUM(L180:L182)+SUM(L186:L189)+L192,5)</f>
        <v>48572</v>
      </c>
      <c r="M193" s="56"/>
      <c r="N193" s="55">
        <f>ROUND((J193-L193),5)</f>
        <v>-8170.79</v>
      </c>
      <c r="O193" s="56"/>
      <c r="P193" s="57">
        <f>ROUND(IF(L193=0, IF(J193=0, 0, 1), J193/L193),5)</f>
        <v>0.83177999999999996</v>
      </c>
    </row>
    <row r="194" spans="1:16" x14ac:dyDescent="0.25">
      <c r="A194" s="54"/>
      <c r="B194" s="54"/>
      <c r="C194" s="54"/>
      <c r="D194" s="54"/>
      <c r="E194" s="54" t="s">
        <v>954</v>
      </c>
      <c r="F194" s="54"/>
      <c r="G194" s="54"/>
      <c r="H194" s="54"/>
      <c r="I194" s="54"/>
      <c r="J194" s="55"/>
      <c r="K194" s="56"/>
      <c r="L194" s="55"/>
      <c r="M194" s="56"/>
      <c r="N194" s="55"/>
      <c r="O194" s="56"/>
      <c r="P194" s="57"/>
    </row>
    <row r="195" spans="1:16" x14ac:dyDescent="0.25">
      <c r="A195" s="54"/>
      <c r="B195" s="54"/>
      <c r="C195" s="54"/>
      <c r="D195" s="54"/>
      <c r="E195" s="54"/>
      <c r="F195" s="54" t="s">
        <v>955</v>
      </c>
      <c r="G195" s="54"/>
      <c r="H195" s="54"/>
      <c r="I195" s="54"/>
      <c r="J195" s="55"/>
      <c r="K195" s="56"/>
      <c r="L195" s="55"/>
      <c r="M195" s="56"/>
      <c r="N195" s="55"/>
      <c r="O195" s="56"/>
      <c r="P195" s="57"/>
    </row>
    <row r="196" spans="1:16" x14ac:dyDescent="0.25">
      <c r="A196" s="54"/>
      <c r="B196" s="54"/>
      <c r="C196" s="54"/>
      <c r="D196" s="54"/>
      <c r="E196" s="54"/>
      <c r="F196" s="54"/>
      <c r="G196" s="54" t="s">
        <v>956</v>
      </c>
      <c r="H196" s="54"/>
      <c r="I196" s="54"/>
      <c r="J196" s="55">
        <v>550</v>
      </c>
      <c r="K196" s="56"/>
      <c r="L196" s="55">
        <v>550</v>
      </c>
      <c r="M196" s="56"/>
      <c r="N196" s="55">
        <f>ROUND((J196-L196),5)</f>
        <v>0</v>
      </c>
      <c r="O196" s="56"/>
      <c r="P196" s="57">
        <f>ROUND(IF(L196=0, IF(J196=0, 0, 1), J196/L196),5)</f>
        <v>1</v>
      </c>
    </row>
    <row r="197" spans="1:16" ht="15.75" thickBot="1" x14ac:dyDescent="0.3">
      <c r="A197" s="54"/>
      <c r="B197" s="54"/>
      <c r="C197" s="54"/>
      <c r="D197" s="54"/>
      <c r="E197" s="54"/>
      <c r="F197" s="54"/>
      <c r="G197" s="54" t="s">
        <v>957</v>
      </c>
      <c r="H197" s="54"/>
      <c r="I197" s="54"/>
      <c r="J197" s="64">
        <v>6805.4</v>
      </c>
      <c r="K197" s="56"/>
      <c r="L197" s="64">
        <v>5000</v>
      </c>
      <c r="M197" s="56"/>
      <c r="N197" s="64">
        <f>ROUND((J197-L197),5)</f>
        <v>1805.4</v>
      </c>
      <c r="O197" s="56"/>
      <c r="P197" s="65">
        <f>ROUND(IF(L197=0, IF(J197=0, 0, 1), J197/L197),5)</f>
        <v>1.3610800000000001</v>
      </c>
    </row>
    <row r="198" spans="1:16" x14ac:dyDescent="0.25">
      <c r="A198" s="54"/>
      <c r="B198" s="54"/>
      <c r="C198" s="54"/>
      <c r="D198" s="54"/>
      <c r="E198" s="54"/>
      <c r="F198" s="54" t="s">
        <v>958</v>
      </c>
      <c r="G198" s="54"/>
      <c r="H198" s="54"/>
      <c r="I198" s="54"/>
      <c r="J198" s="55">
        <f>ROUND(SUM(J195:J197),5)</f>
        <v>7355.4</v>
      </c>
      <c r="K198" s="56"/>
      <c r="L198" s="55">
        <f>ROUND(SUM(L195:L197),5)</f>
        <v>5550</v>
      </c>
      <c r="M198" s="56"/>
      <c r="N198" s="55">
        <f>ROUND((J198-L198),5)</f>
        <v>1805.4</v>
      </c>
      <c r="O198" s="56"/>
      <c r="P198" s="57">
        <f>ROUND(IF(L198=0, IF(J198=0, 0, 1), J198/L198),5)</f>
        <v>1.3252999999999999</v>
      </c>
    </row>
    <row r="199" spans="1:16" ht="15.75" thickBot="1" x14ac:dyDescent="0.3">
      <c r="A199" s="54"/>
      <c r="B199" s="54"/>
      <c r="C199" s="54"/>
      <c r="D199" s="54"/>
      <c r="E199" s="54"/>
      <c r="F199" s="54" t="s">
        <v>959</v>
      </c>
      <c r="G199" s="54"/>
      <c r="H199" s="54"/>
      <c r="I199" s="54"/>
      <c r="J199" s="64">
        <v>2009.9</v>
      </c>
      <c r="K199" s="56"/>
      <c r="L199" s="64">
        <v>4500</v>
      </c>
      <c r="M199" s="56"/>
      <c r="N199" s="64">
        <f>ROUND((J199-L199),5)</f>
        <v>-2490.1</v>
      </c>
      <c r="O199" s="56"/>
      <c r="P199" s="65">
        <f>ROUND(IF(L199=0, IF(J199=0, 0, 1), J199/L199),5)</f>
        <v>0.44663999999999998</v>
      </c>
    </row>
    <row r="200" spans="1:16" x14ac:dyDescent="0.25">
      <c r="A200" s="54"/>
      <c r="B200" s="54"/>
      <c r="C200" s="54"/>
      <c r="D200" s="54"/>
      <c r="E200" s="54" t="s">
        <v>960</v>
      </c>
      <c r="F200" s="54"/>
      <c r="G200" s="54"/>
      <c r="H200" s="54"/>
      <c r="I200" s="54"/>
      <c r="J200" s="55">
        <f>ROUND(J194+SUM(J198:J199),5)</f>
        <v>9365.2999999999993</v>
      </c>
      <c r="K200" s="56"/>
      <c r="L200" s="55">
        <f>ROUND(L194+SUM(L198:L199),5)</f>
        <v>10050</v>
      </c>
      <c r="M200" s="56"/>
      <c r="N200" s="55">
        <f>ROUND((J200-L200),5)</f>
        <v>-684.7</v>
      </c>
      <c r="O200" s="56"/>
      <c r="P200" s="57">
        <f>ROUND(IF(L200=0, IF(J200=0, 0, 1), J200/L200),5)</f>
        <v>0.93186999999999998</v>
      </c>
    </row>
    <row r="201" spans="1:16" ht="15.75" thickBot="1" x14ac:dyDescent="0.3">
      <c r="A201" s="54"/>
      <c r="B201" s="54"/>
      <c r="C201" s="54"/>
      <c r="D201" s="54"/>
      <c r="E201" s="54" t="s">
        <v>961</v>
      </c>
      <c r="F201" s="54"/>
      <c r="G201" s="54"/>
      <c r="H201" s="54"/>
      <c r="I201" s="54"/>
      <c r="J201" s="58">
        <v>480.05</v>
      </c>
      <c r="K201" s="56"/>
      <c r="L201" s="58"/>
      <c r="M201" s="56"/>
      <c r="N201" s="58"/>
      <c r="O201" s="56"/>
      <c r="P201" s="59"/>
    </row>
    <row r="202" spans="1:16" ht="15.75" thickBot="1" x14ac:dyDescent="0.3">
      <c r="A202" s="54"/>
      <c r="B202" s="54"/>
      <c r="C202" s="54"/>
      <c r="D202" s="54" t="s">
        <v>962</v>
      </c>
      <c r="E202" s="54"/>
      <c r="F202" s="54"/>
      <c r="G202" s="54"/>
      <c r="H202" s="54"/>
      <c r="I202" s="54"/>
      <c r="J202" s="62">
        <f>ROUND(J25+J120+J125+J134+J175+J179+J193+SUM(J200:J201),5)</f>
        <v>805703.48</v>
      </c>
      <c r="K202" s="56"/>
      <c r="L202" s="62">
        <f>ROUND(L25+L120+L125+L134+L175+L179+L193+SUM(L200:L201),5)</f>
        <v>967714.64</v>
      </c>
      <c r="M202" s="56"/>
      <c r="N202" s="62">
        <f>ROUND((J202-L202),5)</f>
        <v>-162011.16</v>
      </c>
      <c r="O202" s="56"/>
      <c r="P202" s="63">
        <f>ROUND(IF(L202=0, IF(J202=0, 0, 1), J202/L202),5)</f>
        <v>0.83257999999999999</v>
      </c>
    </row>
    <row r="203" spans="1:16" x14ac:dyDescent="0.25">
      <c r="A203" s="54"/>
      <c r="B203" s="54" t="s">
        <v>963</v>
      </c>
      <c r="C203" s="54"/>
      <c r="D203" s="54"/>
      <c r="E203" s="54"/>
      <c r="F203" s="54"/>
      <c r="G203" s="54"/>
      <c r="H203" s="54"/>
      <c r="I203" s="54"/>
      <c r="J203" s="55">
        <f>ROUND(J3+J24-J202,5)</f>
        <v>174804.41</v>
      </c>
      <c r="K203" s="56"/>
      <c r="L203" s="55">
        <f>ROUND(L3+L24-L202,5)</f>
        <v>16350.36</v>
      </c>
      <c r="M203" s="56"/>
      <c r="N203" s="55">
        <f>ROUND((J203-L203),5)</f>
        <v>158454.04999999999</v>
      </c>
      <c r="O203" s="56"/>
      <c r="P203" s="57">
        <f>ROUND(IF(L203=0, IF(J203=0, 0, 1), J203/L203),5)</f>
        <v>10.69117</v>
      </c>
    </row>
    <row r="204" spans="1:16" x14ac:dyDescent="0.25">
      <c r="A204" s="54"/>
      <c r="B204" s="54" t="s">
        <v>964</v>
      </c>
      <c r="C204" s="54"/>
      <c r="D204" s="54"/>
      <c r="E204" s="54"/>
      <c r="F204" s="54"/>
      <c r="G204" s="54"/>
      <c r="H204" s="54"/>
      <c r="I204" s="54"/>
      <c r="J204" s="55"/>
      <c r="K204" s="56"/>
      <c r="L204" s="55"/>
      <c r="M204" s="56"/>
      <c r="N204" s="55"/>
      <c r="O204" s="56"/>
      <c r="P204" s="57"/>
    </row>
    <row r="205" spans="1:16" x14ac:dyDescent="0.25">
      <c r="A205" s="54"/>
      <c r="B205" s="54"/>
      <c r="C205" s="54" t="s">
        <v>965</v>
      </c>
      <c r="D205" s="54"/>
      <c r="E205" s="54"/>
      <c r="F205" s="54"/>
      <c r="G205" s="54"/>
      <c r="H205" s="54"/>
      <c r="I205" s="54"/>
      <c r="J205" s="55"/>
      <c r="K205" s="56"/>
      <c r="L205" s="55"/>
      <c r="M205" s="56"/>
      <c r="N205" s="55"/>
      <c r="O205" s="56"/>
      <c r="P205" s="57"/>
    </row>
    <row r="206" spans="1:16" x14ac:dyDescent="0.25">
      <c r="A206" s="54"/>
      <c r="B206" s="54"/>
      <c r="C206" s="54"/>
      <c r="D206" s="54" t="s">
        <v>966</v>
      </c>
      <c r="E206" s="54"/>
      <c r="F206" s="54"/>
      <c r="G206" s="54"/>
      <c r="H206" s="54"/>
      <c r="I206" s="54"/>
      <c r="J206" s="55">
        <v>2515.5</v>
      </c>
      <c r="K206" s="56"/>
      <c r="L206" s="55"/>
      <c r="M206" s="56"/>
      <c r="N206" s="55"/>
      <c r="O206" s="56"/>
      <c r="P206" s="57"/>
    </row>
    <row r="207" spans="1:16" x14ac:dyDescent="0.25">
      <c r="A207" s="54"/>
      <c r="B207" s="54"/>
      <c r="C207" s="54"/>
      <c r="D207" s="54" t="s">
        <v>1026</v>
      </c>
      <c r="E207" s="54"/>
      <c r="F207" s="54"/>
      <c r="G207" s="54"/>
      <c r="H207" s="54"/>
      <c r="I207" s="54"/>
      <c r="J207" s="55">
        <v>2000</v>
      </c>
      <c r="K207" s="56"/>
      <c r="L207" s="55"/>
      <c r="M207" s="56"/>
      <c r="N207" s="55"/>
      <c r="O207" s="56"/>
      <c r="P207" s="57"/>
    </row>
    <row r="208" spans="1:16" x14ac:dyDescent="0.25">
      <c r="A208" s="54"/>
      <c r="B208" s="54"/>
      <c r="C208" s="54"/>
      <c r="D208" s="54" t="s">
        <v>1027</v>
      </c>
      <c r="E208" s="54"/>
      <c r="F208" s="54"/>
      <c r="G208" s="54"/>
      <c r="H208" s="54"/>
      <c r="I208" s="54"/>
      <c r="J208" s="55"/>
      <c r="K208" s="56"/>
      <c r="L208" s="55"/>
      <c r="M208" s="56"/>
      <c r="N208" s="55"/>
      <c r="O208" s="56"/>
      <c r="P208" s="57"/>
    </row>
    <row r="209" spans="1:16" x14ac:dyDescent="0.25">
      <c r="A209" s="54"/>
      <c r="B209" s="54"/>
      <c r="C209" s="54"/>
      <c r="D209" s="54"/>
      <c r="E209" s="54" t="s">
        <v>1028</v>
      </c>
      <c r="F209" s="54"/>
      <c r="G209" s="54"/>
      <c r="H209" s="54"/>
      <c r="I209" s="54"/>
      <c r="J209" s="55">
        <v>8730</v>
      </c>
      <c r="K209" s="56"/>
      <c r="L209" s="55"/>
      <c r="M209" s="56"/>
      <c r="N209" s="55"/>
      <c r="O209" s="56"/>
      <c r="P209" s="57"/>
    </row>
    <row r="210" spans="1:16" x14ac:dyDescent="0.25">
      <c r="A210" s="54"/>
      <c r="B210" s="54"/>
      <c r="C210" s="54"/>
      <c r="D210" s="54"/>
      <c r="E210" s="54" t="s">
        <v>1029</v>
      </c>
      <c r="F210" s="54"/>
      <c r="G210" s="54"/>
      <c r="H210" s="54"/>
      <c r="I210" s="54"/>
      <c r="J210" s="55">
        <v>5512.83</v>
      </c>
      <c r="K210" s="56"/>
      <c r="L210" s="55"/>
      <c r="M210" s="56"/>
      <c r="N210" s="55"/>
      <c r="O210" s="56"/>
      <c r="P210" s="57"/>
    </row>
    <row r="211" spans="1:16" x14ac:dyDescent="0.25">
      <c r="A211" s="54"/>
      <c r="B211" s="54"/>
      <c r="C211" s="54"/>
      <c r="D211" s="54"/>
      <c r="E211" s="54" t="s">
        <v>1030</v>
      </c>
      <c r="F211" s="54"/>
      <c r="G211" s="54"/>
      <c r="H211" s="54"/>
      <c r="I211" s="54"/>
      <c r="J211" s="55">
        <v>5394</v>
      </c>
      <c r="K211" s="56"/>
      <c r="L211" s="55"/>
      <c r="M211" s="56"/>
      <c r="N211" s="55"/>
      <c r="O211" s="56"/>
      <c r="P211" s="57"/>
    </row>
    <row r="212" spans="1:16" x14ac:dyDescent="0.25">
      <c r="A212" s="54"/>
      <c r="B212" s="54"/>
      <c r="C212" s="54"/>
      <c r="D212" s="54"/>
      <c r="E212" s="54" t="s">
        <v>1031</v>
      </c>
      <c r="F212" s="54"/>
      <c r="G212" s="54"/>
      <c r="H212" s="54"/>
      <c r="I212" s="54"/>
      <c r="J212" s="55">
        <v>28795.32</v>
      </c>
      <c r="K212" s="56"/>
      <c r="L212" s="55"/>
      <c r="M212" s="56"/>
      <c r="N212" s="55"/>
      <c r="O212" s="56"/>
      <c r="P212" s="57"/>
    </row>
    <row r="213" spans="1:16" ht="15.75" thickBot="1" x14ac:dyDescent="0.3">
      <c r="A213" s="54"/>
      <c r="B213" s="54"/>
      <c r="C213" s="54"/>
      <c r="D213" s="54"/>
      <c r="E213" s="54" t="s">
        <v>1032</v>
      </c>
      <c r="F213" s="54"/>
      <c r="G213" s="54"/>
      <c r="H213" s="54"/>
      <c r="I213" s="54"/>
      <c r="J213" s="64">
        <v>2281</v>
      </c>
      <c r="K213" s="56"/>
      <c r="L213" s="55"/>
      <c r="M213" s="56"/>
      <c r="N213" s="55"/>
      <c r="O213" s="56"/>
      <c r="P213" s="57"/>
    </row>
    <row r="214" spans="1:16" x14ac:dyDescent="0.25">
      <c r="A214" s="54"/>
      <c r="B214" s="54"/>
      <c r="C214" s="54"/>
      <c r="D214" s="54" t="s">
        <v>1033</v>
      </c>
      <c r="E214" s="54"/>
      <c r="F214" s="54"/>
      <c r="G214" s="54"/>
      <c r="H214" s="54"/>
      <c r="I214" s="54"/>
      <c r="J214" s="55">
        <f>ROUND(SUM(J208:J213),5)</f>
        <v>50713.15</v>
      </c>
      <c r="K214" s="56"/>
      <c r="L214" s="55"/>
      <c r="M214" s="56"/>
      <c r="N214" s="55"/>
      <c r="O214" s="56"/>
      <c r="P214" s="57"/>
    </row>
    <row r="215" spans="1:16" x14ac:dyDescent="0.25">
      <c r="A215" s="54"/>
      <c r="B215" s="54"/>
      <c r="C215" s="54"/>
      <c r="D215" s="54" t="s">
        <v>965</v>
      </c>
      <c r="E215" s="54"/>
      <c r="F215" s="54"/>
      <c r="G215" s="54"/>
      <c r="H215" s="54"/>
      <c r="I215" s="54"/>
      <c r="J215" s="55"/>
      <c r="K215" s="56"/>
      <c r="L215" s="55"/>
      <c r="M215" s="56"/>
      <c r="N215" s="55"/>
      <c r="O215" s="56"/>
      <c r="P215" s="57"/>
    </row>
    <row r="216" spans="1:16" x14ac:dyDescent="0.25">
      <c r="A216" s="54"/>
      <c r="B216" s="54"/>
      <c r="C216" s="54"/>
      <c r="D216" s="54"/>
      <c r="E216" s="54" t="s">
        <v>1034</v>
      </c>
      <c r="F216" s="54"/>
      <c r="G216" s="54"/>
      <c r="H216" s="54"/>
      <c r="I216" s="54"/>
      <c r="J216" s="55"/>
      <c r="K216" s="56"/>
      <c r="L216" s="55"/>
      <c r="M216" s="56"/>
      <c r="N216" s="55"/>
      <c r="O216" s="56"/>
      <c r="P216" s="57"/>
    </row>
    <row r="217" spans="1:16" x14ac:dyDescent="0.25">
      <c r="A217" s="54"/>
      <c r="B217" s="54"/>
      <c r="C217" s="54"/>
      <c r="D217" s="54"/>
      <c r="E217" s="54"/>
      <c r="F217" s="54" t="s">
        <v>1035</v>
      </c>
      <c r="G217" s="54"/>
      <c r="H217" s="54"/>
      <c r="I217" s="54"/>
      <c r="J217" s="55">
        <v>-2022.24</v>
      </c>
      <c r="K217" s="56"/>
      <c r="L217" s="55"/>
      <c r="M217" s="56"/>
      <c r="N217" s="55"/>
      <c r="O217" s="56"/>
      <c r="P217" s="57"/>
    </row>
    <row r="218" spans="1:16" x14ac:dyDescent="0.25">
      <c r="A218" s="54"/>
      <c r="B218" s="54"/>
      <c r="C218" s="54"/>
      <c r="D218" s="54"/>
      <c r="E218" s="54"/>
      <c r="F218" s="54" t="s">
        <v>1036</v>
      </c>
      <c r="G218" s="54"/>
      <c r="H218" s="54"/>
      <c r="I218" s="54"/>
      <c r="J218" s="55">
        <v>33610.019999999997</v>
      </c>
      <c r="K218" s="56"/>
      <c r="L218" s="55"/>
      <c r="M218" s="56"/>
      <c r="N218" s="55"/>
      <c r="O218" s="56"/>
      <c r="P218" s="57"/>
    </row>
    <row r="219" spans="1:16" x14ac:dyDescent="0.25">
      <c r="A219" s="54"/>
      <c r="B219" s="54"/>
      <c r="C219" s="54"/>
      <c r="D219" s="54"/>
      <c r="E219" s="54"/>
      <c r="F219" s="54" t="s">
        <v>1037</v>
      </c>
      <c r="G219" s="54"/>
      <c r="H219" s="54"/>
      <c r="I219" s="54"/>
      <c r="J219" s="55">
        <v>18333.5</v>
      </c>
      <c r="K219" s="56"/>
      <c r="L219" s="55"/>
      <c r="M219" s="56"/>
      <c r="N219" s="55"/>
      <c r="O219" s="56"/>
      <c r="P219" s="57"/>
    </row>
    <row r="220" spans="1:16" x14ac:dyDescent="0.25">
      <c r="A220" s="54"/>
      <c r="B220" s="54"/>
      <c r="C220" s="54"/>
      <c r="D220" s="54"/>
      <c r="E220" s="54"/>
      <c r="F220" s="54" t="s">
        <v>1038</v>
      </c>
      <c r="G220" s="54"/>
      <c r="H220" s="54"/>
      <c r="I220" s="54"/>
      <c r="J220" s="55">
        <v>1114.6500000000001</v>
      </c>
      <c r="K220" s="56"/>
      <c r="L220" s="55"/>
      <c r="M220" s="56"/>
      <c r="N220" s="55"/>
      <c r="O220" s="56"/>
      <c r="P220" s="57"/>
    </row>
    <row r="221" spans="1:16" x14ac:dyDescent="0.25">
      <c r="A221" s="54"/>
      <c r="B221" s="54"/>
      <c r="C221" s="54"/>
      <c r="D221" s="54"/>
      <c r="E221" s="54"/>
      <c r="F221" s="54" t="s">
        <v>1039</v>
      </c>
      <c r="G221" s="54"/>
      <c r="H221" s="54"/>
      <c r="I221" s="54"/>
      <c r="J221" s="55">
        <v>8977.52</v>
      </c>
      <c r="K221" s="56"/>
      <c r="L221" s="55"/>
      <c r="M221" s="56"/>
      <c r="N221" s="55"/>
      <c r="O221" s="56"/>
      <c r="P221" s="57"/>
    </row>
    <row r="222" spans="1:16" x14ac:dyDescent="0.25">
      <c r="A222" s="54"/>
      <c r="B222" s="54"/>
      <c r="C222" s="54"/>
      <c r="D222" s="54"/>
      <c r="E222" s="54"/>
      <c r="F222" s="54" t="s">
        <v>1040</v>
      </c>
      <c r="G222" s="54"/>
      <c r="H222" s="54"/>
      <c r="I222" s="54"/>
      <c r="J222" s="55">
        <v>827.68</v>
      </c>
      <c r="K222" s="56"/>
      <c r="L222" s="55"/>
      <c r="M222" s="56"/>
      <c r="N222" s="55"/>
      <c r="O222" s="56"/>
      <c r="P222" s="57"/>
    </row>
    <row r="223" spans="1:16" x14ac:dyDescent="0.25">
      <c r="A223" s="54"/>
      <c r="B223" s="54"/>
      <c r="C223" s="54"/>
      <c r="D223" s="54"/>
      <c r="E223" s="54"/>
      <c r="F223" s="54" t="s">
        <v>1041</v>
      </c>
      <c r="G223" s="54"/>
      <c r="H223" s="54"/>
      <c r="I223" s="54"/>
      <c r="J223" s="55">
        <v>2044.29</v>
      </c>
      <c r="K223" s="56"/>
      <c r="L223" s="55"/>
      <c r="M223" s="56"/>
      <c r="N223" s="55"/>
      <c r="O223" s="56"/>
      <c r="P223" s="57"/>
    </row>
    <row r="224" spans="1:16" ht="15.75" thickBot="1" x14ac:dyDescent="0.3">
      <c r="A224" s="54"/>
      <c r="B224" s="54"/>
      <c r="C224" s="54"/>
      <c r="D224" s="54"/>
      <c r="E224" s="54"/>
      <c r="F224" s="54" t="s">
        <v>1042</v>
      </c>
      <c r="G224" s="54"/>
      <c r="H224" s="54"/>
      <c r="I224" s="54"/>
      <c r="J224" s="64">
        <v>649.07000000000005</v>
      </c>
      <c r="K224" s="56"/>
      <c r="L224" s="55"/>
      <c r="M224" s="56"/>
      <c r="N224" s="55"/>
      <c r="O224" s="56"/>
      <c r="P224" s="57"/>
    </row>
    <row r="225" spans="1:16" x14ac:dyDescent="0.25">
      <c r="A225" s="54"/>
      <c r="B225" s="54"/>
      <c r="C225" s="54"/>
      <c r="D225" s="54"/>
      <c r="E225" s="54" t="s">
        <v>1043</v>
      </c>
      <c r="F225" s="54"/>
      <c r="G225" s="54"/>
      <c r="H225" s="54"/>
      <c r="I225" s="54"/>
      <c r="J225" s="55">
        <f>ROUND(SUM(J216:J224),5)</f>
        <v>63534.49</v>
      </c>
      <c r="K225" s="56"/>
      <c r="L225" s="55"/>
      <c r="M225" s="56"/>
      <c r="N225" s="55"/>
      <c r="O225" s="56"/>
      <c r="P225" s="57"/>
    </row>
    <row r="226" spans="1:16" ht="15.75" thickBot="1" x14ac:dyDescent="0.3">
      <c r="A226" s="54"/>
      <c r="B226" s="54"/>
      <c r="C226" s="54"/>
      <c r="D226" s="54"/>
      <c r="E226" s="54" t="s">
        <v>1044</v>
      </c>
      <c r="F226" s="54"/>
      <c r="G226" s="54"/>
      <c r="H226" s="54"/>
      <c r="I226" s="54"/>
      <c r="J226" s="58">
        <v>5317.2</v>
      </c>
      <c r="K226" s="56"/>
      <c r="L226" s="55"/>
      <c r="M226" s="56"/>
      <c r="N226" s="55"/>
      <c r="O226" s="56"/>
      <c r="P226" s="57"/>
    </row>
    <row r="227" spans="1:16" ht="15.75" thickBot="1" x14ac:dyDescent="0.3">
      <c r="A227" s="54"/>
      <c r="B227" s="54"/>
      <c r="C227" s="54"/>
      <c r="D227" s="54" t="s">
        <v>967</v>
      </c>
      <c r="E227" s="54"/>
      <c r="F227" s="54"/>
      <c r="G227" s="54"/>
      <c r="H227" s="54"/>
      <c r="I227" s="54"/>
      <c r="J227" s="62">
        <f>ROUND(J215+SUM(J225:J226),5)</f>
        <v>68851.69</v>
      </c>
      <c r="K227" s="56"/>
      <c r="L227" s="55"/>
      <c r="M227" s="56"/>
      <c r="N227" s="55"/>
      <c r="O227" s="56"/>
      <c r="P227" s="57"/>
    </row>
    <row r="228" spans="1:16" x14ac:dyDescent="0.25">
      <c r="A228" s="54"/>
      <c r="B228" s="54"/>
      <c r="C228" s="54" t="s">
        <v>967</v>
      </c>
      <c r="D228" s="54"/>
      <c r="E228" s="54"/>
      <c r="F228" s="54"/>
      <c r="G228" s="54"/>
      <c r="H228" s="54"/>
      <c r="I228" s="54"/>
      <c r="J228" s="55">
        <f>ROUND(SUM(J205:J207)+J214+J227,5)</f>
        <v>124080.34</v>
      </c>
      <c r="K228" s="56"/>
      <c r="L228" s="55"/>
      <c r="M228" s="56"/>
      <c r="N228" s="55"/>
      <c r="O228" s="56"/>
      <c r="P228" s="57"/>
    </row>
    <row r="229" spans="1:16" x14ac:dyDescent="0.25">
      <c r="A229" s="54"/>
      <c r="B229" s="54"/>
      <c r="C229" s="54" t="s">
        <v>968</v>
      </c>
      <c r="D229" s="54"/>
      <c r="E229" s="54"/>
      <c r="F229" s="54"/>
      <c r="G229" s="54"/>
      <c r="H229" s="54"/>
      <c r="I229" s="54"/>
      <c r="J229" s="55"/>
      <c r="K229" s="56"/>
      <c r="L229" s="55"/>
      <c r="M229" s="56"/>
      <c r="N229" s="55"/>
      <c r="O229" s="56"/>
      <c r="P229" s="57"/>
    </row>
    <row r="230" spans="1:16" x14ac:dyDescent="0.25">
      <c r="A230" s="54"/>
      <c r="B230" s="54"/>
      <c r="C230" s="54"/>
      <c r="D230" s="54" t="s">
        <v>1045</v>
      </c>
      <c r="E230" s="54"/>
      <c r="F230" s="54"/>
      <c r="G230" s="54"/>
      <c r="H230" s="54"/>
      <c r="I230" s="54"/>
      <c r="J230" s="55">
        <v>5567.2</v>
      </c>
      <c r="K230" s="56"/>
      <c r="L230" s="55"/>
      <c r="M230" s="56"/>
      <c r="N230" s="55"/>
      <c r="O230" s="56"/>
      <c r="P230" s="57"/>
    </row>
    <row r="231" spans="1:16" x14ac:dyDescent="0.25">
      <c r="A231" s="54"/>
      <c r="B231" s="54"/>
      <c r="C231" s="54"/>
      <c r="D231" s="54" t="s">
        <v>1046</v>
      </c>
      <c r="E231" s="54"/>
      <c r="F231" s="54"/>
      <c r="G231" s="54"/>
      <c r="H231" s="54"/>
      <c r="I231" s="54"/>
      <c r="J231" s="55">
        <v>76174.92</v>
      </c>
      <c r="K231" s="56"/>
      <c r="L231" s="55"/>
      <c r="M231" s="56"/>
      <c r="N231" s="55"/>
      <c r="O231" s="56"/>
      <c r="P231" s="57"/>
    </row>
    <row r="232" spans="1:16" x14ac:dyDescent="0.25">
      <c r="A232" s="54"/>
      <c r="B232" s="54"/>
      <c r="C232" s="54"/>
      <c r="D232" s="54" t="s">
        <v>969</v>
      </c>
      <c r="E232" s="54"/>
      <c r="F232" s="54"/>
      <c r="G232" s="54"/>
      <c r="H232" s="54"/>
      <c r="I232" s="54"/>
      <c r="J232" s="55"/>
      <c r="K232" s="56"/>
      <c r="L232" s="55"/>
      <c r="M232" s="56"/>
      <c r="N232" s="55"/>
      <c r="O232" s="56"/>
      <c r="P232" s="57"/>
    </row>
    <row r="233" spans="1:16" x14ac:dyDescent="0.25">
      <c r="A233" s="54"/>
      <c r="B233" s="54"/>
      <c r="C233" s="54"/>
      <c r="D233" s="54"/>
      <c r="E233" s="54" t="s">
        <v>970</v>
      </c>
      <c r="F233" s="54"/>
      <c r="G233" s="54"/>
      <c r="H233" s="54"/>
      <c r="I233" s="54"/>
      <c r="J233" s="55">
        <v>0</v>
      </c>
      <c r="K233" s="56"/>
      <c r="L233" s="55">
        <v>5350.36</v>
      </c>
      <c r="M233" s="56"/>
      <c r="N233" s="55">
        <f>ROUND((J233-L233),5)</f>
        <v>-5350.36</v>
      </c>
      <c r="O233" s="56"/>
      <c r="P233" s="57">
        <f>ROUND(IF(L233=0, IF(J233=0, 0, 1), J233/L233),5)</f>
        <v>0</v>
      </c>
    </row>
    <row r="234" spans="1:16" x14ac:dyDescent="0.25">
      <c r="A234" s="54"/>
      <c r="B234" s="54"/>
      <c r="C234" s="54"/>
      <c r="D234" s="54"/>
      <c r="E234" s="54" t="s">
        <v>971</v>
      </c>
      <c r="F234" s="54"/>
      <c r="G234" s="54"/>
      <c r="H234" s="54"/>
      <c r="I234" s="54"/>
      <c r="J234" s="55">
        <v>0</v>
      </c>
      <c r="K234" s="56"/>
      <c r="L234" s="55">
        <v>5000</v>
      </c>
      <c r="M234" s="56"/>
      <c r="N234" s="55">
        <f>ROUND((J234-L234),5)</f>
        <v>-5000</v>
      </c>
      <c r="O234" s="56"/>
      <c r="P234" s="57">
        <f>ROUND(IF(L234=0, IF(J234=0, 0, 1), J234/L234),5)</f>
        <v>0</v>
      </c>
    </row>
    <row r="235" spans="1:16" x14ac:dyDescent="0.25">
      <c r="A235" s="54"/>
      <c r="B235" s="54"/>
      <c r="C235" s="54"/>
      <c r="D235" s="54"/>
      <c r="E235" s="54" t="s">
        <v>972</v>
      </c>
      <c r="F235" s="54"/>
      <c r="G235" s="54"/>
      <c r="H235" s="54"/>
      <c r="I235" s="54"/>
      <c r="J235" s="55">
        <v>0</v>
      </c>
      <c r="K235" s="56"/>
      <c r="L235" s="55">
        <v>5000</v>
      </c>
      <c r="M235" s="56"/>
      <c r="N235" s="55">
        <f>ROUND((J235-L235),5)</f>
        <v>-5000</v>
      </c>
      <c r="O235" s="56"/>
      <c r="P235" s="57">
        <f>ROUND(IF(L235=0, IF(J235=0, 0, 1), J235/L235),5)</f>
        <v>0</v>
      </c>
    </row>
    <row r="236" spans="1:16" ht="15.75" thickBot="1" x14ac:dyDescent="0.3">
      <c r="A236" s="54"/>
      <c r="B236" s="54"/>
      <c r="C236" s="54"/>
      <c r="D236" s="54"/>
      <c r="E236" s="54" t="s">
        <v>973</v>
      </c>
      <c r="F236" s="54"/>
      <c r="G236" s="54"/>
      <c r="H236" s="54"/>
      <c r="I236" s="54"/>
      <c r="J236" s="64">
        <v>0</v>
      </c>
      <c r="K236" s="56"/>
      <c r="L236" s="64">
        <v>1000</v>
      </c>
      <c r="M236" s="56"/>
      <c r="N236" s="64">
        <f>ROUND((J236-L236),5)</f>
        <v>-1000</v>
      </c>
      <c r="O236" s="56"/>
      <c r="P236" s="65">
        <f>ROUND(IF(L236=0, IF(J236=0, 0, 1), J236/L236),5)</f>
        <v>0</v>
      </c>
    </row>
    <row r="237" spans="1:16" x14ac:dyDescent="0.25">
      <c r="A237" s="54"/>
      <c r="B237" s="54"/>
      <c r="C237" s="54"/>
      <c r="D237" s="54" t="s">
        <v>12</v>
      </c>
      <c r="E237" s="54"/>
      <c r="F237" s="54"/>
      <c r="G237" s="54"/>
      <c r="H237" s="54"/>
      <c r="I237" s="54"/>
      <c r="J237" s="55">
        <f>ROUND(SUM(J232:J236),5)</f>
        <v>0</v>
      </c>
      <c r="K237" s="56"/>
      <c r="L237" s="55">
        <f>ROUND(SUM(L232:L236),5)</f>
        <v>16350.36</v>
      </c>
      <c r="M237" s="56"/>
      <c r="N237" s="55">
        <f>ROUND((J237-L237),5)</f>
        <v>-16350.36</v>
      </c>
      <c r="O237" s="56"/>
      <c r="P237" s="57">
        <f>ROUND(IF(L237=0, IF(J237=0, 0, 1), J237/L237),5)</f>
        <v>0</v>
      </c>
    </row>
    <row r="238" spans="1:16" x14ac:dyDescent="0.25">
      <c r="A238" s="54"/>
      <c r="B238" s="54"/>
      <c r="C238" s="54"/>
      <c r="D238" s="54" t="s">
        <v>974</v>
      </c>
      <c r="E238" s="54"/>
      <c r="F238" s="54"/>
      <c r="G238" s="54"/>
      <c r="H238" s="54"/>
      <c r="I238" s="54"/>
      <c r="J238" s="55"/>
      <c r="K238" s="56"/>
      <c r="L238" s="55"/>
      <c r="M238" s="56"/>
      <c r="N238" s="55"/>
      <c r="O238" s="56"/>
      <c r="P238" s="57"/>
    </row>
    <row r="239" spans="1:16" x14ac:dyDescent="0.25">
      <c r="A239" s="54"/>
      <c r="B239" s="54"/>
      <c r="C239" s="54"/>
      <c r="D239" s="54"/>
      <c r="E239" s="54" t="s">
        <v>1047</v>
      </c>
      <c r="F239" s="54"/>
      <c r="G239" s="54"/>
      <c r="H239" s="54"/>
      <c r="I239" s="54"/>
      <c r="J239" s="55"/>
      <c r="K239" s="56"/>
      <c r="L239" s="55"/>
      <c r="M239" s="56"/>
      <c r="N239" s="55"/>
      <c r="O239" s="56"/>
      <c r="P239" s="57"/>
    </row>
    <row r="240" spans="1:16" ht="15.75" thickBot="1" x14ac:dyDescent="0.3">
      <c r="A240" s="54"/>
      <c r="B240" s="54"/>
      <c r="C240" s="54"/>
      <c r="D240" s="54"/>
      <c r="E240" s="54"/>
      <c r="F240" s="54" t="s">
        <v>1048</v>
      </c>
      <c r="G240" s="54"/>
      <c r="H240" s="54"/>
      <c r="I240" s="54"/>
      <c r="J240" s="64">
        <v>4547.93</v>
      </c>
      <c r="K240" s="56"/>
      <c r="L240" s="55"/>
      <c r="M240" s="56"/>
      <c r="N240" s="55"/>
      <c r="O240" s="56"/>
      <c r="P240" s="57"/>
    </row>
    <row r="241" spans="1:16" x14ac:dyDescent="0.25">
      <c r="A241" s="54"/>
      <c r="B241" s="54"/>
      <c r="C241" s="54"/>
      <c r="D241" s="54"/>
      <c r="E241" s="54" t="s">
        <v>1049</v>
      </c>
      <c r="F241" s="54"/>
      <c r="G241" s="54"/>
      <c r="H241" s="54"/>
      <c r="I241" s="54"/>
      <c r="J241" s="55">
        <f>ROUND(SUM(J239:J240),5)</f>
        <v>4547.93</v>
      </c>
      <c r="K241" s="56"/>
      <c r="L241" s="55"/>
      <c r="M241" s="56"/>
      <c r="N241" s="55"/>
      <c r="O241" s="56"/>
      <c r="P241" s="57"/>
    </row>
    <row r="242" spans="1:16" x14ac:dyDescent="0.25">
      <c r="A242" s="54"/>
      <c r="B242" s="54"/>
      <c r="C242" s="54"/>
      <c r="D242" s="54"/>
      <c r="E242" s="54" t="s">
        <v>975</v>
      </c>
      <c r="F242" s="54"/>
      <c r="G242" s="54"/>
      <c r="H242" s="54"/>
      <c r="I242" s="54"/>
      <c r="J242" s="55">
        <v>72141.240000000005</v>
      </c>
      <c r="K242" s="56"/>
      <c r="L242" s="55"/>
      <c r="M242" s="56"/>
      <c r="N242" s="55"/>
      <c r="O242" s="56"/>
      <c r="P242" s="57"/>
    </row>
    <row r="243" spans="1:16" ht="15.75" thickBot="1" x14ac:dyDescent="0.3">
      <c r="A243" s="54"/>
      <c r="B243" s="54"/>
      <c r="C243" s="54"/>
      <c r="D243" s="54"/>
      <c r="E243" s="54" t="s">
        <v>1050</v>
      </c>
      <c r="F243" s="54"/>
      <c r="G243" s="54"/>
      <c r="H243" s="54"/>
      <c r="I243" s="54"/>
      <c r="J243" s="64">
        <v>9240.27</v>
      </c>
      <c r="K243" s="56"/>
      <c r="L243" s="55"/>
      <c r="M243" s="56"/>
      <c r="N243" s="55"/>
      <c r="O243" s="56"/>
      <c r="P243" s="57"/>
    </row>
    <row r="244" spans="1:16" x14ac:dyDescent="0.25">
      <c r="A244" s="54"/>
      <c r="B244" s="54"/>
      <c r="C244" s="54"/>
      <c r="D244" s="54" t="s">
        <v>976</v>
      </c>
      <c r="E244" s="54"/>
      <c r="F244" s="54"/>
      <c r="G244" s="54"/>
      <c r="H244" s="54"/>
      <c r="I244" s="54"/>
      <c r="J244" s="55">
        <f>ROUND(J238+SUM(J241:J243),5)</f>
        <v>85929.44</v>
      </c>
      <c r="K244" s="56"/>
      <c r="L244" s="55"/>
      <c r="M244" s="56"/>
      <c r="N244" s="55"/>
      <c r="O244" s="56"/>
      <c r="P244" s="57"/>
    </row>
    <row r="245" spans="1:16" x14ac:dyDescent="0.25">
      <c r="A245" s="54"/>
      <c r="B245" s="54"/>
      <c r="C245" s="54"/>
      <c r="D245" s="54" t="s">
        <v>977</v>
      </c>
      <c r="E245" s="54"/>
      <c r="F245" s="54"/>
      <c r="G245" s="54"/>
      <c r="H245" s="54"/>
      <c r="I245" s="54"/>
      <c r="J245" s="55"/>
      <c r="K245" s="56"/>
      <c r="L245" s="55"/>
      <c r="M245" s="56"/>
      <c r="N245" s="55"/>
      <c r="O245" s="56"/>
      <c r="P245" s="57"/>
    </row>
    <row r="246" spans="1:16" x14ac:dyDescent="0.25">
      <c r="A246" s="54"/>
      <c r="B246" s="54"/>
      <c r="C246" s="54"/>
      <c r="D246" s="54"/>
      <c r="E246" s="54" t="s">
        <v>978</v>
      </c>
      <c r="F246" s="54"/>
      <c r="G246" s="54"/>
      <c r="H246" s="54"/>
      <c r="I246" s="54"/>
      <c r="J246" s="55"/>
      <c r="K246" s="56"/>
      <c r="L246" s="55"/>
      <c r="M246" s="56"/>
      <c r="N246" s="55"/>
      <c r="O246" s="56"/>
      <c r="P246" s="57"/>
    </row>
    <row r="247" spans="1:16" x14ac:dyDescent="0.25">
      <c r="A247" s="54"/>
      <c r="B247" s="54"/>
      <c r="C247" s="54"/>
      <c r="D247" s="54"/>
      <c r="E247" s="54"/>
      <c r="F247" s="54" t="s">
        <v>1051</v>
      </c>
      <c r="G247" s="54"/>
      <c r="H247" s="54"/>
      <c r="I247" s="54"/>
      <c r="J247" s="55">
        <v>33610.019999999997</v>
      </c>
      <c r="K247" s="56"/>
      <c r="L247" s="55"/>
      <c r="M247" s="56"/>
      <c r="N247" s="55"/>
      <c r="O247" s="56"/>
      <c r="P247" s="57"/>
    </row>
    <row r="248" spans="1:16" x14ac:dyDescent="0.25">
      <c r="A248" s="54"/>
      <c r="B248" s="54"/>
      <c r="C248" s="54"/>
      <c r="D248" s="54"/>
      <c r="E248" s="54"/>
      <c r="F248" s="54" t="s">
        <v>1052</v>
      </c>
      <c r="G248" s="54"/>
      <c r="H248" s="54"/>
      <c r="I248" s="54"/>
      <c r="J248" s="55">
        <v>8976.52</v>
      </c>
      <c r="K248" s="56"/>
      <c r="L248" s="55"/>
      <c r="M248" s="56"/>
      <c r="N248" s="55"/>
      <c r="O248" s="56"/>
      <c r="P248" s="57"/>
    </row>
    <row r="249" spans="1:16" ht="15.75" thickBot="1" x14ac:dyDescent="0.3">
      <c r="A249" s="54"/>
      <c r="B249" s="54"/>
      <c r="C249" s="54"/>
      <c r="D249" s="54"/>
      <c r="E249" s="54"/>
      <c r="F249" s="54" t="s">
        <v>979</v>
      </c>
      <c r="G249" s="54"/>
      <c r="H249" s="54"/>
      <c r="I249" s="54"/>
      <c r="J249" s="58">
        <v>17697</v>
      </c>
      <c r="K249" s="56"/>
      <c r="L249" s="55"/>
      <c r="M249" s="56"/>
      <c r="N249" s="55"/>
      <c r="O249" s="56"/>
      <c r="P249" s="57"/>
    </row>
    <row r="250" spans="1:16" ht="15.75" thickBot="1" x14ac:dyDescent="0.3">
      <c r="A250" s="54"/>
      <c r="B250" s="54"/>
      <c r="C250" s="54"/>
      <c r="D250" s="54"/>
      <c r="E250" s="54" t="s">
        <v>980</v>
      </c>
      <c r="F250" s="54"/>
      <c r="G250" s="54"/>
      <c r="H250" s="54"/>
      <c r="I250" s="54"/>
      <c r="J250" s="60">
        <f>ROUND(SUM(J246:J249),5)</f>
        <v>60283.54</v>
      </c>
      <c r="K250" s="56"/>
      <c r="L250" s="55"/>
      <c r="M250" s="56"/>
      <c r="N250" s="55"/>
      <c r="O250" s="56"/>
      <c r="P250" s="57"/>
    </row>
    <row r="251" spans="1:16" ht="15.75" thickBot="1" x14ac:dyDescent="0.3">
      <c r="A251" s="54"/>
      <c r="B251" s="54"/>
      <c r="C251" s="54"/>
      <c r="D251" s="54" t="s">
        <v>981</v>
      </c>
      <c r="E251" s="54"/>
      <c r="F251" s="54"/>
      <c r="G251" s="54"/>
      <c r="H251" s="54"/>
      <c r="I251" s="54"/>
      <c r="J251" s="60">
        <f>ROUND(J245+J250,5)</f>
        <v>60283.54</v>
      </c>
      <c r="K251" s="56"/>
      <c r="L251" s="58"/>
      <c r="M251" s="56"/>
      <c r="N251" s="58"/>
      <c r="O251" s="56"/>
      <c r="P251" s="59"/>
    </row>
    <row r="252" spans="1:16" ht="15.75" thickBot="1" x14ac:dyDescent="0.3">
      <c r="A252" s="54"/>
      <c r="B252" s="54"/>
      <c r="C252" s="54" t="s">
        <v>982</v>
      </c>
      <c r="D252" s="54"/>
      <c r="E252" s="54"/>
      <c r="F252" s="54"/>
      <c r="G252" s="54"/>
      <c r="H252" s="54"/>
      <c r="I252" s="54"/>
      <c r="J252" s="60">
        <f>ROUND(SUM(J229:J231)+J237+J244+J251,5)</f>
        <v>227955.1</v>
      </c>
      <c r="K252" s="56"/>
      <c r="L252" s="60">
        <f>ROUND(SUM(L229:L231)+L237+L244+L251,5)</f>
        <v>16350.36</v>
      </c>
      <c r="M252" s="56"/>
      <c r="N252" s="60">
        <f>ROUND((J252-L252),5)</f>
        <v>211604.74</v>
      </c>
      <c r="O252" s="56"/>
      <c r="P252" s="61">
        <f>ROUND(IF(L252=0, IF(J252=0, 0, 1), J252/L252),5)</f>
        <v>13.9419</v>
      </c>
    </row>
    <row r="253" spans="1:16" ht="15.75" thickBot="1" x14ac:dyDescent="0.3">
      <c r="A253" s="54"/>
      <c r="B253" s="54" t="s">
        <v>983</v>
      </c>
      <c r="C253" s="54"/>
      <c r="D253" s="54"/>
      <c r="E253" s="54"/>
      <c r="F253" s="54"/>
      <c r="G253" s="54"/>
      <c r="H253" s="54"/>
      <c r="I253" s="54"/>
      <c r="J253" s="60">
        <f>ROUND(J204+J228-J252,5)</f>
        <v>-103874.76</v>
      </c>
      <c r="K253" s="56"/>
      <c r="L253" s="60">
        <f>ROUND(L204+L228-L252,5)</f>
        <v>-16350.36</v>
      </c>
      <c r="M253" s="56"/>
      <c r="N253" s="60">
        <f>ROUND((J253-L253),5)</f>
        <v>-87524.4</v>
      </c>
      <c r="O253" s="56"/>
      <c r="P253" s="61">
        <f>ROUND(IF(L253=0, IF(J253=0, 0, 1), J253/L253),5)</f>
        <v>6.3530600000000002</v>
      </c>
    </row>
    <row r="254" spans="1:16" s="68" customFormat="1" ht="9.75" thickBot="1" x14ac:dyDescent="0.2">
      <c r="A254" s="54" t="s">
        <v>797</v>
      </c>
      <c r="B254" s="54"/>
      <c r="C254" s="54"/>
      <c r="D254" s="54"/>
      <c r="E254" s="54"/>
      <c r="F254" s="54"/>
      <c r="G254" s="54"/>
      <c r="H254" s="54"/>
      <c r="I254" s="54"/>
      <c r="J254" s="66">
        <f>ROUND(J203+J253,5)</f>
        <v>70929.649999999994</v>
      </c>
      <c r="K254" s="54"/>
      <c r="L254" s="66">
        <f>ROUND(L203+L253,5)</f>
        <v>0</v>
      </c>
      <c r="M254" s="54"/>
      <c r="N254" s="66">
        <f>ROUND((J254-L254),5)</f>
        <v>70929.649999999994</v>
      </c>
      <c r="O254" s="54"/>
      <c r="P254" s="67">
        <f>ROUND(IF(L254=0, IF(J254=0, 0, 1), J254/L254),5)</f>
        <v>1</v>
      </c>
    </row>
    <row r="255" spans="1:16" ht="15.75" thickTop="1" x14ac:dyDescent="0.25"/>
  </sheetData>
  <pageMargins left="0.7" right="0.7" top="0.75" bottom="0.75" header="0.1" footer="0.3"/>
  <pageSetup orientation="portrait" horizontalDpi="4294967293" verticalDpi="0" r:id="rId1"/>
  <headerFooter>
    <oddHeader>&amp;L&amp;"Arial,Bold"&amp;7 3:36 PM
&amp;"Arial,Bold"&amp;7 12/10/21
&amp;"Arial,Bold"&amp;7 Accrual Basis&amp;C&amp;"Arial,Bold"&amp;12 Nederland Fire Protection District
&amp;"Arial,Bold"&amp;14 Income &amp;&amp; Expense General  Budget vs. Actual
&amp;"Arial,Bold"&amp;10 January through December 2021</oddHeader>
    <oddFooter>&amp;R&amp;"Arial,Bold"&amp;7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2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2" r:id="rId4" name="HEADER"/>
      </mc:Fallback>
    </mc:AlternateContent>
    <mc:AlternateContent xmlns:mc="http://schemas.openxmlformats.org/markup-compatibility/2006">
      <mc:Choice Requires="x14">
        <control shapeId="5121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1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check register</vt:lpstr>
      <vt:lpstr>Fund Balance Worksheet</vt:lpstr>
      <vt:lpstr>Quickbooks Bal Sheet</vt:lpstr>
      <vt:lpstr>Nov Balance Sheet</vt:lpstr>
      <vt:lpstr>Nov I&amp;E</vt:lpstr>
      <vt:lpstr>Jan-Nov I&amp;E</vt:lpstr>
      <vt:lpstr>BVA</vt:lpstr>
      <vt:lpstr>BVA!Print_Titles</vt:lpstr>
      <vt:lpstr>'check register'!Print_Titles</vt:lpstr>
      <vt:lpstr>'Jan-Nov I&amp;E'!Print_Titles</vt:lpstr>
      <vt:lpstr>'Nov Balance Sheet'!Print_Titles</vt:lpstr>
      <vt:lpstr>'Nov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</dc:creator>
  <cp:lastModifiedBy>Kathy</cp:lastModifiedBy>
  <cp:lastPrinted>2021-12-10T22:35:12Z</cp:lastPrinted>
  <dcterms:created xsi:type="dcterms:W3CDTF">2021-11-12T20:29:02Z</dcterms:created>
  <dcterms:modified xsi:type="dcterms:W3CDTF">2021-12-10T22:36:46Z</dcterms:modified>
</cp:coreProperties>
</file>