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activeX/activeX4.xml" ContentType="application/vnd.ms-office.activeX+xml"/>
  <Override PartName="/xl/activeX/activeX3.xml" ContentType="application/vnd.ms-office.activeX+xml"/>
  <Override PartName="/xl/activeX/activeX2.xml" ContentType="application/vnd.ms-office.activeX+xml"/>
  <Override PartName="/xl/activeX/activeX1.xml" ContentType="application/vnd.ms-office.activeX+xml"/>
  <Override PartName="/xl/activeX/activeX6.xml" ContentType="application/vnd.ms-office.activeX+xml"/>
  <Override PartName="/xl/activeX/activeX5.xml" ContentType="application/vnd.ms-office.activeX+xml"/>
  <Override PartName="/xl/activeX/activeX1.bin" ContentType="application/vnd.ms-office.activeX"/>
  <Override PartName="/xl/activeX/activeX6.bin" ContentType="application/vnd.ms-office.activeX"/>
  <Override PartName="/xl/activeX/activeX5.bin" ContentType="application/vnd.ms-office.activeX"/>
  <Override PartName="/xl/activeX/activeX8.bin" ContentType="application/vnd.ms-office.activeX"/>
  <Override PartName="/xl/activeX/activeX7.bin" ContentType="application/vnd.ms-office.activeX"/>
  <Override PartName="/xl/activeX/activeX10.bin" ContentType="application/vnd.ms-office.activeX"/>
  <Override PartName="/xl/activeX/activeX9.bin" ContentType="application/vnd.ms-office.activeX"/>
  <Override PartName="/xl/activeX/activeX12.bin" ContentType="application/vnd.ms-office.activeX"/>
  <Override PartName="/xl/activeX/activeX11.bin" ContentType="application/vnd.ms-office.activeX"/>
  <Override PartName="/xl/activeX/activeX7.xml" ContentType="application/vnd.ms-office.activeX+xml"/>
  <Override PartName="/xl/activeX/activeX10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2.xml" ContentType="application/vnd.ms-office.activeX+xml"/>
  <Override PartName="/xl/activeX/activeX11.xml" ContentType="application/vnd.ms-office.activeX+xml"/>
  <Override PartName="/xl/activeX/activeX4.bin" ContentType="application/vnd.ms-office.activeX"/>
  <Override PartName="/xl/activeX/activeX3.bin" ContentType="application/vnd.ms-office.activeX"/>
  <Override PartName="/xl/activeX/activeX2.bin" ContentType="application/vnd.ms-office.activeX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scooke_nederlandfire_org/Documents/Board Packets/"/>
    </mc:Choice>
  </mc:AlternateContent>
  <xr:revisionPtr revIDLastSave="56" documentId="8_{5B551341-437B-437F-A578-05A22FA9C043}" xr6:coauthVersionLast="47" xr6:coauthVersionMax="47" xr10:uidLastSave="{9A6B758B-53F6-4B16-B78E-6C98E4903E40}"/>
  <bookViews>
    <workbookView xWindow="1869" yWindow="3266" windowWidth="14502" windowHeight="8931" firstSheet="5" activeTab="6" xr2:uid="{015B459C-8CF5-46CF-A2FE-0B345F3A870C}"/>
  </bookViews>
  <sheets>
    <sheet name="Check Register" sheetId="2" r:id="rId1"/>
    <sheet name="General Ledger" sheetId="1" r:id="rId2"/>
    <sheet name="Balance Sheet" sheetId="3" r:id="rId3"/>
    <sheet name="Fund Balance" sheetId="7" r:id="rId4"/>
    <sheet name="Sept I&amp;E" sheetId="4" r:id="rId5"/>
    <sheet name="Jan-Sept I&amp;E" sheetId="5" r:id="rId6"/>
    <sheet name="BVA" sheetId="6" r:id="rId7"/>
  </sheets>
  <definedNames>
    <definedName name="_xlnm.Print_Titles" localSheetId="2">'Balance Sheet'!$A:$F,'Balance Sheet'!$1:$1</definedName>
    <definedName name="_xlnm.Print_Titles" localSheetId="6">BVA!$A:$I,BVA!$1:$2</definedName>
    <definedName name="_xlnm.Print_Titles" localSheetId="0">'Check Register'!$A:$A,'Check Register'!$1:$1</definedName>
    <definedName name="_xlnm.Print_Titles" localSheetId="1">'General Ledger'!$A:$F,'General Ledger'!$1:$1</definedName>
    <definedName name="_xlnm.Print_Titles" localSheetId="5">'Jan-Sept I&amp;E'!$A:$I,'Jan-Sept I&amp;E'!$1:$2</definedName>
    <definedName name="_xlnm.Print_Titles" localSheetId="4">'Sept I&amp;E'!$A:$I,'Sept I&amp;E'!$1:$2</definedName>
    <definedName name="QB_COLUMN_1" localSheetId="0" hidden="1">'Check Register'!$B$1</definedName>
    <definedName name="QB_COLUMN_1" localSheetId="1" hidden="1">'General Ledger'!$G$1</definedName>
    <definedName name="QB_COLUMN_20" localSheetId="1" hidden="1">'General Ledger'!$S$1</definedName>
    <definedName name="QB_COLUMN_29" localSheetId="2" hidden="1">'Balance Sheet'!$G$1</definedName>
    <definedName name="QB_COLUMN_3" localSheetId="0" hidden="1">'Check Register'!$D$1</definedName>
    <definedName name="QB_COLUMN_3" localSheetId="1" hidden="1">'General Ledger'!$I$1</definedName>
    <definedName name="QB_COLUMN_30" localSheetId="0" hidden="1">'Check Register'!$N$1</definedName>
    <definedName name="QB_COLUMN_30" localSheetId="1" hidden="1">'General Ledger'!$U$1</definedName>
    <definedName name="QB_COLUMN_31" localSheetId="1" hidden="1">'General Ledger'!$W$1</definedName>
    <definedName name="QB_COLUMN_4" localSheetId="0" hidden="1">'Check Register'!$F$1</definedName>
    <definedName name="QB_COLUMN_4" localSheetId="1" hidden="1">'General Ledger'!$K$1</definedName>
    <definedName name="QB_COLUMN_5" localSheetId="0" hidden="1">'Check Register'!$H$1</definedName>
    <definedName name="QB_COLUMN_5" localSheetId="1" hidden="1">'General Ledger'!$M$1</definedName>
    <definedName name="QB_COLUMN_59200" localSheetId="6" hidden="1">BVA!$J$2</definedName>
    <definedName name="QB_COLUMN_59200" localSheetId="5" hidden="1">'Jan-Sept I&amp;E'!$J$2</definedName>
    <definedName name="QB_COLUMN_59200" localSheetId="4" hidden="1">'Sept I&amp;E'!$J$2</definedName>
    <definedName name="QB_COLUMN_63620" localSheetId="6" hidden="1">BVA!$N$2</definedName>
    <definedName name="QB_COLUMN_63620" localSheetId="5" hidden="1">'Jan-Sept I&amp;E'!$N$2</definedName>
    <definedName name="QB_COLUMN_63620" localSheetId="4" hidden="1">'Sept I&amp;E'!$N$2</definedName>
    <definedName name="QB_COLUMN_64430" localSheetId="6" hidden="1">BVA!$P$2</definedName>
    <definedName name="QB_COLUMN_64430" localSheetId="5" hidden="1">'Jan-Sept I&amp;E'!$P$2</definedName>
    <definedName name="QB_COLUMN_64430" localSheetId="4" hidden="1">'Sept I&amp;E'!$P$2</definedName>
    <definedName name="QB_COLUMN_7" localSheetId="0" hidden="1">'Check Register'!$J$1</definedName>
    <definedName name="QB_COLUMN_7" localSheetId="1" hidden="1">'General Ledger'!$O$1</definedName>
    <definedName name="QB_COLUMN_76210" localSheetId="6" hidden="1">BVA!$L$2</definedName>
    <definedName name="QB_COLUMN_76210" localSheetId="5" hidden="1">'Jan-Sept I&amp;E'!$L$2</definedName>
    <definedName name="QB_COLUMN_76210" localSheetId="4" hidden="1">'Sept I&amp;E'!$L$2</definedName>
    <definedName name="QB_COLUMN_8" localSheetId="0" hidden="1">'Check Register'!$L$1</definedName>
    <definedName name="QB_COLUMN_8" localSheetId="1" hidden="1">'General Ledger'!$Q$1</definedName>
    <definedName name="QB_DATA_0" localSheetId="2" hidden="1">'Balance Sheet'!$6:$6,'Balance Sheet'!$7:$7,'Balance Sheet'!$8:$8,'Balance Sheet'!$9:$9,'Balance Sheet'!$10:$10,'Balance Sheet'!$11:$11,'Balance Sheet'!$15:$15,'Balance Sheet'!$19:$19,'Balance Sheet'!$20:$20,'Balance Sheet'!$21:$21,'Balance Sheet'!$22:$22,'Balance Sheet'!$23:$23,'Balance Sheet'!$24:$24,'Balance Sheet'!$25:$25,'Balance Sheet'!$26:$26,'Balance Sheet'!$27:$27</definedName>
    <definedName name="QB_DATA_0" localSheetId="6" hidden="1">BVA!$5:$5,BVA!$6:$6,BVA!$7:$7,BVA!$8:$8,BVA!$10:$10,BVA!$11:$11,BVA!$12:$12,BVA!$13:$13,BVA!$14:$14,BVA!$15:$15,BVA!$16:$16,BVA!$17:$17,BVA!$18:$18,BVA!$19:$19,BVA!$20:$20,BVA!$26:$26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1" hidden="1">'General Ledger'!$3:$3,'General Ledger'!$4:$4,'General Ledger'!$5:$5,'General Ledger'!$9:$9,'General Ledger'!$10:$10,'General Ledger'!$13:$13,'General Ledger'!$16:$16,'General Ledger'!$19:$19,'General Ledger'!$24:$24,'General Ledger'!$27:$27,'General Ledger'!$28:$28,'General Ledger'!$29:$29,'General Ledger'!$36:$36,'General Ledger'!$39:$39,'General Ledger'!$42:$42,'General Ledger'!$46:$46</definedName>
    <definedName name="QB_DATA_0" localSheetId="5" hidden="1">'Jan-Sept I&amp;E'!$5:$5,'Jan-Sept I&amp;E'!$6:$6,'Jan-Sept I&amp;E'!$7:$7,'Jan-Sept I&amp;E'!$8:$8,'Jan-Sept I&amp;E'!$10:$10,'Jan-Sept I&amp;E'!$11:$11,'Jan-Sept I&amp;E'!$12:$12,'Jan-Sept I&amp;E'!$13:$13,'Jan-Sept I&amp;E'!$14:$14,'Jan-Sept I&amp;E'!$15:$15,'Jan-Sept I&amp;E'!$16:$16,'Jan-Sept I&amp;E'!$17:$17,'Jan-Sept I&amp;E'!$18:$18,'Jan-Sept I&amp;E'!$19:$19,'Jan-Sept I&amp;E'!$20:$20,'Jan-Sept I&amp;E'!$26:$26</definedName>
    <definedName name="QB_DATA_0" localSheetId="4" hidden="1">'Sept I&amp;E'!$5:$5,'Sept I&amp;E'!$6:$6,'Sept I&amp;E'!$7:$7,'Sept I&amp;E'!$9:$9,'Sept I&amp;E'!$10:$10,'Sept I&amp;E'!$11:$11,'Sept I&amp;E'!$12:$12,'Sept I&amp;E'!$13:$13,'Sept I&amp;E'!$14:$14,'Sept I&amp;E'!$20:$20,'Sept I&amp;E'!$21:$21,'Sept I&amp;E'!$22:$22,'Sept I&amp;E'!$23:$23,'Sept I&amp;E'!$24:$24,'Sept I&amp;E'!$25:$25,'Sept I&amp;E'!$27:$27</definedName>
    <definedName name="QB_DATA_1" localSheetId="2" hidden="1">'Balance Sheet'!$34:$34,'Balance Sheet'!$37:$37,'Balance Sheet'!$40:$40,'Balance Sheet'!$42:$42,'Balance Sheet'!$45:$45,'Balance Sheet'!$46:$46,'Balance Sheet'!$49:$49,'Balance Sheet'!$55:$55,'Balance Sheet'!$57:$57,'Balance Sheet'!$58:$58,'Balance Sheet'!$59:$59,'Balance Sheet'!$60:$60,'Balance Sheet'!$61:$61,'Balance Sheet'!$62:$62,'Balance Sheet'!$64:$64,'Balance Sheet'!$65:$65</definedName>
    <definedName name="QB_DATA_1" localSheetId="6" hidden="1">BVA!$27:$27,BVA!$28:$28,BVA!$29:$29,BVA!$31:$31,BVA!$32:$32,BVA!$34:$34,BVA!$36:$36,BVA!$37:$37,BVA!$38:$38,BVA!$41:$41,BVA!$42:$42,BVA!$43:$43,BVA!$44:$44,BVA!$47:$47,BVA!$48:$48,BVA!$49:$49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1" hidden="1">'General Ledger'!$47:$47,'General Ledger'!$48:$48,'General Ledger'!$49:$49,'General Ledger'!$50:$50,'General Ledger'!$51:$51,'General Ledger'!$52:$52,'General Ledger'!$53:$53,'General Ledger'!$54:$54,'General Ledger'!$55:$55,'General Ledger'!$56:$56,'General Ledger'!$57:$57,'General Ledger'!$58:$58,'General Ledger'!$59:$59,'General Ledger'!$60:$60,'General Ledger'!$63:$63,'General Ledger'!$64:$64</definedName>
    <definedName name="QB_DATA_1" localSheetId="5" hidden="1">'Jan-Sept I&amp;E'!$27:$27,'Jan-Sept I&amp;E'!$28:$28,'Jan-Sept I&amp;E'!$29:$29,'Jan-Sept I&amp;E'!$31:$31,'Jan-Sept I&amp;E'!$32:$32,'Jan-Sept I&amp;E'!$34:$34,'Jan-Sept I&amp;E'!$36:$36,'Jan-Sept I&amp;E'!$37:$37,'Jan-Sept I&amp;E'!$38:$38,'Jan-Sept I&amp;E'!$41:$41,'Jan-Sept I&amp;E'!$42:$42,'Jan-Sept I&amp;E'!$43:$43,'Jan-Sept I&amp;E'!$44:$44,'Jan-Sept I&amp;E'!$47:$47,'Jan-Sept I&amp;E'!$48:$48,'Jan-Sept I&amp;E'!$49:$49</definedName>
    <definedName name="QB_DATA_1" localSheetId="4" hidden="1">'Sept I&amp;E'!$28:$28,'Sept I&amp;E'!$29:$29,'Sept I&amp;E'!$32:$32,'Sept I&amp;E'!$33:$33,'Sept I&amp;E'!$34:$34,'Sept I&amp;E'!$35:$35,'Sept I&amp;E'!$38:$38,'Sept I&amp;E'!$39:$39,'Sept I&amp;E'!$40:$40,'Sept I&amp;E'!$41:$41,'Sept I&amp;E'!$42:$42,'Sept I&amp;E'!$43:$43,'Sept I&amp;E'!$48:$48,'Sept I&amp;E'!$49:$49,'Sept I&amp;E'!$50:$50,'Sept I&amp;E'!$51:$51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2" hidden="1">'Balance Sheet'!$66:$66</definedName>
    <definedName name="QB_DATA_2" localSheetId="6" hidden="1">BVA!$50:$50,BVA!$51:$51,BVA!$52:$52,BVA!$57:$57,BVA!$58:$58,BVA!$59:$59,BVA!$60:$60,BVA!$61:$61,BVA!$62:$62,BVA!$63:$63,BVA!$65:$65,BVA!$66:$66,BVA!$67:$67,BVA!$68:$68,BVA!$69:$69,BVA!$70:$70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1" hidden="1">'General Ledger'!$67:$67,'General Ledger'!$68:$68,'General Ledger'!$72:$72,'General Ledger'!$73:$73,'General Ledger'!$77:$77,'General Ledger'!$78:$78,'General Ledger'!$79:$79,'General Ledger'!$80:$80,'General Ledger'!$81:$81,'General Ledger'!$84:$84,'General Ledger'!$85:$85,'General Ledger'!$86:$86,'General Ledger'!$87:$87,'General Ledger'!$88:$88,'General Ledger'!$91:$91,'General Ledger'!$92:$92</definedName>
    <definedName name="QB_DATA_2" localSheetId="5" hidden="1">'Jan-Sept I&amp;E'!$50:$50,'Jan-Sept I&amp;E'!$51:$51,'Jan-Sept I&amp;E'!$52:$52,'Jan-Sept I&amp;E'!$57:$57,'Jan-Sept I&amp;E'!$58:$58,'Jan-Sept I&amp;E'!$59:$59,'Jan-Sept I&amp;E'!$60:$60,'Jan-Sept I&amp;E'!$61:$61,'Jan-Sept I&amp;E'!$62:$62,'Jan-Sept I&amp;E'!$63:$63,'Jan-Sept I&amp;E'!$65:$65,'Jan-Sept I&amp;E'!$66:$66,'Jan-Sept I&amp;E'!$67:$67,'Jan-Sept I&amp;E'!$68:$68,'Jan-Sept I&amp;E'!$69:$69,'Jan-Sept I&amp;E'!$70:$70</definedName>
    <definedName name="QB_DATA_2" localSheetId="4" hidden="1">'Sept I&amp;E'!$52:$52,'Sept I&amp;E'!$54:$54,'Sept I&amp;E'!$55:$55,'Sept I&amp;E'!$56:$56,'Sept I&amp;E'!$57:$57,'Sept I&amp;E'!$58:$58,'Sept I&amp;E'!$60:$60,'Sept I&amp;E'!$62:$62,'Sept I&amp;E'!$63:$63,'Sept I&amp;E'!$64:$64,'Sept I&amp;E'!$65:$65,'Sept I&amp;E'!$66:$66,'Sept I&amp;E'!$67:$67,'Sept I&amp;E'!$68:$68,'Sept I&amp;E'!$69:$69,'Sept I&amp;E'!$72:$72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6" hidden="1">BVA!$71:$71,BVA!$73:$73,BVA!$75:$75,BVA!$76:$76,BVA!$77:$77,BVA!$78:$78,BVA!$79:$79,BVA!$80:$80,BVA!$81:$81,BVA!$82:$82,BVA!$85:$85,BVA!$86:$86,BVA!$87:$87,BVA!$91:$91,BVA!$92:$92,BVA!$93:$93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1" hidden="1">'General Ledger'!$93:$93,'General Ledger'!$94:$94,'General Ledger'!$95:$95,'General Ledger'!$96:$96,'General Ledger'!$97:$97,'General Ledger'!$98:$98,'General Ledger'!$99:$99,'General Ledger'!$100:$100,'General Ledger'!$105:$105,'General Ledger'!$106:$106,'General Ledger'!$109:$109,'General Ledger'!$110:$110,'General Ledger'!$111:$111,'General Ledger'!$112:$112,'General Ledger'!$113:$113,'General Ledger'!$114:$114</definedName>
    <definedName name="QB_DATA_3" localSheetId="5" hidden="1">'Jan-Sept I&amp;E'!$71:$71,'Jan-Sept I&amp;E'!$73:$73,'Jan-Sept I&amp;E'!$75:$75,'Jan-Sept I&amp;E'!$76:$76,'Jan-Sept I&amp;E'!$77:$77,'Jan-Sept I&amp;E'!$78:$78,'Jan-Sept I&amp;E'!$79:$79,'Jan-Sept I&amp;E'!$80:$80,'Jan-Sept I&amp;E'!$81:$81,'Jan-Sept I&amp;E'!$82:$82,'Jan-Sept I&amp;E'!$85:$85,'Jan-Sept I&amp;E'!$86:$86,'Jan-Sept I&amp;E'!$87:$87,'Jan-Sept I&amp;E'!$91:$91,'Jan-Sept I&amp;E'!$92:$92,'Jan-Sept I&amp;E'!$93:$93</definedName>
    <definedName name="QB_DATA_3" localSheetId="4" hidden="1">'Sept I&amp;E'!$73:$73,'Sept I&amp;E'!$74:$74,'Sept I&amp;E'!$78:$78,'Sept I&amp;E'!$79:$79,'Sept I&amp;E'!$80:$80,'Sept I&amp;E'!$84:$84,'Sept I&amp;E'!$85:$85,'Sept I&amp;E'!$86:$86,'Sept I&amp;E'!$87:$87,'Sept I&amp;E'!$90:$90,'Sept I&amp;E'!$91:$91,'Sept I&amp;E'!$92:$92,'Sept I&amp;E'!$93:$93,'Sept I&amp;E'!$94:$94,'Sept I&amp;E'!$98:$98,'Sept I&amp;E'!$99:$99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Register'!$532:$532,'Check Register'!$533:$533,'Check Register'!$534:$534,'Check Register'!$535:$535,'Check Register'!$536:$536,'Check Register'!$537:$537,'Check Register'!$538:$538,'Check Register'!$539:$539,'Check Register'!$540:$540,'Check Register'!$541:$541,'Check Register'!$542:$542,'Check Register'!$543:$543,'Check Register'!$544:$544,'Check Register'!$545:$545,'Check Register'!$546:$546</definedName>
    <definedName name="QB_DATA_34" localSheetId="0" hidden="1">'Check Register'!$547:$547,'Check Register'!$548:$548,'Check Register'!$549:$549,'Check Register'!$550:$550,'Check Register'!$551:$551,'Check Register'!$552:$552,'Check Register'!$553:$553,'Check Register'!$554:$554,'Check Register'!$555:$555,'Check Register'!$556:$556</definedName>
    <definedName name="QB_DATA_4" localSheetId="6" hidden="1">BVA!$94:$94,BVA!$99:$99,BVA!$100:$100,BVA!$102:$102,BVA!$103:$103,BVA!$104:$104,BVA!$106:$106,BVA!$108:$108,BVA!$109:$109,BVA!$110:$110,BVA!$111:$111,BVA!$112:$112,BVA!$113:$113,BVA!$117:$117,BVA!$118:$118,BVA!$119:$119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1" hidden="1">'General Ledger'!$115:$115,'General Ledger'!$116:$116,'General Ledger'!$119:$119,'General Ledger'!$120:$120,'General Ledger'!$121:$121,'General Ledger'!$122:$122,'General Ledger'!$123:$123,'General Ledger'!$124:$124,'General Ledger'!$125:$125,'General Ledger'!$126:$126,'General Ledger'!$132:$132,'General Ledger'!$133:$133,'General Ledger'!$136:$136,'General Ledger'!$142:$142,'General Ledger'!$143:$143,'General Ledger'!$144:$144</definedName>
    <definedName name="QB_DATA_4" localSheetId="5" hidden="1">'Jan-Sept I&amp;E'!$94:$94,'Jan-Sept I&amp;E'!$99:$99,'Jan-Sept I&amp;E'!$100:$100,'Jan-Sept I&amp;E'!$102:$102,'Jan-Sept I&amp;E'!$103:$103,'Jan-Sept I&amp;E'!$104:$104,'Jan-Sept I&amp;E'!$106:$106,'Jan-Sept I&amp;E'!$108:$108,'Jan-Sept I&amp;E'!$109:$109,'Jan-Sept I&amp;E'!$110:$110,'Jan-Sept I&amp;E'!$111:$111,'Jan-Sept I&amp;E'!$112:$112,'Jan-Sept I&amp;E'!$113:$113,'Jan-Sept I&amp;E'!$117:$117,'Jan-Sept I&amp;E'!$118:$118,'Jan-Sept I&amp;E'!$119:$119</definedName>
    <definedName name="QB_DATA_4" localSheetId="4" hidden="1">'Sept I&amp;E'!$100:$100,'Sept I&amp;E'!$102:$102,'Sept I&amp;E'!$103:$103,'Sept I&amp;E'!$105:$105,'Sept I&amp;E'!$109:$109,'Sept I&amp;E'!$110:$110,'Sept I&amp;E'!$113:$113,'Sept I&amp;E'!$114:$114,'Sept I&amp;E'!$115:$115,'Sept I&amp;E'!$116:$116,'Sept I&amp;E'!$117:$117,'Sept I&amp;E'!$120:$120,'Sept I&amp;E'!$121:$121,'Sept I&amp;E'!$123:$123,'Sept I&amp;E'!$124:$124,'Sept I&amp;E'!$125:$125</definedName>
    <definedName name="QB_DATA_5" localSheetId="6" hidden="1">BVA!$121:$121,BVA!$122:$122,BVA!$124:$124,BVA!$128:$128,BVA!$129:$129,BVA!$132:$132,BVA!$133:$133,BVA!$134:$134,BVA!$135:$135,BVA!$136:$136,BVA!$139:$139,BVA!$140:$140,BVA!$142:$142,BVA!$143:$143,BVA!$144:$144,BVA!$145:$145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1" hidden="1">'General Ledger'!$145:$145,'General Ledger'!$146:$146,'General Ledger'!$147:$147,'General Ledger'!$151:$151,'General Ledger'!$154:$154,'General Ledger'!$155:$155,'General Ledger'!$158:$158,'General Ledger'!$161:$161,'General Ledger'!$167:$167,'General Ledger'!$170:$170,'General Ledger'!$173:$173,'General Ledger'!$177:$177,'General Ledger'!$180:$180,'General Ledger'!$187:$187,'General Ledger'!$190:$190,'General Ledger'!$195:$195</definedName>
    <definedName name="QB_DATA_5" localSheetId="5" hidden="1">'Jan-Sept I&amp;E'!$121:$121,'Jan-Sept I&amp;E'!$122:$122,'Jan-Sept I&amp;E'!$124:$124,'Jan-Sept I&amp;E'!$128:$128,'Jan-Sept I&amp;E'!$129:$129,'Jan-Sept I&amp;E'!$132:$132,'Jan-Sept I&amp;E'!$133:$133,'Jan-Sept I&amp;E'!$134:$134,'Jan-Sept I&amp;E'!$135:$135,'Jan-Sept I&amp;E'!$136:$136,'Jan-Sept I&amp;E'!$139:$139,'Jan-Sept I&amp;E'!$140:$140,'Jan-Sept I&amp;E'!$142:$142,'Jan-Sept I&amp;E'!$143:$143,'Jan-Sept I&amp;E'!$144:$144,'Jan-Sept I&amp;E'!$145:$145</definedName>
    <definedName name="QB_DATA_5" localSheetId="4" hidden="1">'Sept I&amp;E'!$126:$126,'Sept I&amp;E'!$127:$127,'Sept I&amp;E'!$128:$128,'Sept I&amp;E'!$129:$129,'Sept I&amp;E'!$130:$130,'Sept I&amp;E'!$133:$133,'Sept I&amp;E'!$134:$134,'Sept I&amp;E'!$135:$135,'Sept I&amp;E'!$136:$136,'Sept I&amp;E'!$140:$140,'Sept I&amp;E'!$143:$143,'Sept I&amp;E'!$145:$145,'Sept I&amp;E'!$146:$146,'Sept I&amp;E'!$148:$148,'Sept I&amp;E'!$149:$149,'Sept I&amp;E'!$150:$150</definedName>
    <definedName name="QB_DATA_6" localSheetId="6" hidden="1">BVA!$146:$146,BVA!$147:$147,BVA!$148:$148,BVA!$149:$149,BVA!$150:$150,BVA!$151:$151,BVA!$154:$154,BVA!$155:$155,BVA!$156:$156,BVA!$157:$157,BVA!$158:$158,BVA!$159:$159,BVA!$160:$160,BVA!$161:$161,BVA!$162:$162,BVA!$163:$163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1" hidden="1">'General Ledger'!$198:$198,'General Ledger'!$202:$202,'General Ledger'!$203:$203,'General Ledger'!$204:$204,'General Ledger'!$207:$207,'General Ledger'!$210:$210,'General Ledger'!$211:$211,'General Ledger'!$217:$217,'General Ledger'!$218:$218,'General Ledger'!$219:$219,'General Ledger'!$220:$220,'General Ledger'!$221:$221,'General Ledger'!$222:$222,'General Ledger'!$223:$223,'General Ledger'!$224:$224,'General Ledger'!$225:$225</definedName>
    <definedName name="QB_DATA_6" localSheetId="5" hidden="1">'Jan-Sept I&amp;E'!$146:$146,'Jan-Sept I&amp;E'!$147:$147,'Jan-Sept I&amp;E'!$148:$148,'Jan-Sept I&amp;E'!$149:$149,'Jan-Sept I&amp;E'!$150:$150,'Jan-Sept I&amp;E'!$153:$153,'Jan-Sept I&amp;E'!$154:$154,'Jan-Sept I&amp;E'!$155:$155,'Jan-Sept I&amp;E'!$156:$156,'Jan-Sept I&amp;E'!$157:$157,'Jan-Sept I&amp;E'!$158:$158,'Jan-Sept I&amp;E'!$159:$159,'Jan-Sept I&amp;E'!$160:$160,'Jan-Sept I&amp;E'!$161:$161,'Jan-Sept I&amp;E'!$162:$162,'Jan-Sept I&amp;E'!$163:$163</definedName>
    <definedName name="QB_DATA_6" localSheetId="4" hidden="1">'Sept I&amp;E'!$152:$152,'Sept I&amp;E'!$156:$156,'Sept I&amp;E'!$158:$158,'Sept I&amp;E'!$159:$159,'Sept I&amp;E'!$168:$168,'Sept I&amp;E'!$169:$169,'Sept I&amp;E'!$173:$173,'Sept I&amp;E'!$174:$174,'Sept I&amp;E'!$175:$175,'Sept I&amp;E'!$176:$176,'Sept I&amp;E'!$177:$177,'Sept I&amp;E'!$178:$178,'Sept I&amp;E'!$179:$179</definedName>
    <definedName name="QB_DATA_7" localSheetId="6" hidden="1">BVA!$164:$164,BVA!$165:$165,BVA!$166:$166,BVA!$167:$167,BVA!$168:$168,BVA!$169:$169,BVA!$170:$170,BVA!$174:$174,BVA!$175:$175,BVA!$178:$178,BVA!$180:$180,BVA!$181:$181,BVA!$183:$183,BVA!$184:$184,BVA!$185:$185,BVA!$187:$187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1" hidden="1">'General Ledger'!$228:$228,'General Ledger'!$235:$235,'General Ledger'!$238:$238</definedName>
    <definedName name="QB_DATA_7" localSheetId="5" hidden="1">'Jan-Sept I&amp;E'!$164:$164,'Jan-Sept I&amp;E'!$165:$165,'Jan-Sept I&amp;E'!$166:$166,'Jan-Sept I&amp;E'!$167:$167,'Jan-Sept I&amp;E'!$168:$168,'Jan-Sept I&amp;E'!$169:$169,'Jan-Sept I&amp;E'!$173:$173,'Jan-Sept I&amp;E'!$174:$174,'Jan-Sept I&amp;E'!$177:$177,'Jan-Sept I&amp;E'!$179:$179,'Jan-Sept I&amp;E'!$180:$180,'Jan-Sept I&amp;E'!$182:$182,'Jan-Sept I&amp;E'!$183:$183,'Jan-Sept I&amp;E'!$184:$184,'Jan-Sept I&amp;E'!$186:$186,'Jan-Sept I&amp;E'!$187:$187</definedName>
    <definedName name="QB_DATA_8" localSheetId="6" hidden="1">BVA!$188:$188,BVA!$189:$189,BVA!$193:$193,BVA!$195:$195,BVA!$196:$196,BVA!$197:$197,BVA!$199:$199,BVA!$201:$201,BVA!$207:$207,BVA!$208:$208,BVA!$211:$211,BVA!$213:$213,BVA!$214:$214,BVA!$215:$215,BVA!$216:$216,BVA!$217:$217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'Jan-Sept I&amp;E'!$188:$188,'Jan-Sept I&amp;E'!$192:$192,'Jan-Sept I&amp;E'!$194:$194,'Jan-Sept I&amp;E'!$195:$195,'Jan-Sept I&amp;E'!$196:$196,'Jan-Sept I&amp;E'!$198:$198,'Jan-Sept I&amp;E'!$200:$200,'Jan-Sept I&amp;E'!$206:$206,'Jan-Sept I&amp;E'!$207:$207,'Jan-Sept I&amp;E'!$210:$210,'Jan-Sept I&amp;E'!$212:$212,'Jan-Sept I&amp;E'!$213:$213,'Jan-Sept I&amp;E'!$214:$214,'Jan-Sept I&amp;E'!$215:$215,'Jan-Sept I&amp;E'!$216:$216,'Jan-Sept I&amp;E'!$218:$218</definedName>
    <definedName name="QB_DATA_9" localSheetId="6" hidden="1">BVA!$219:$219,BVA!$225:$225,BVA!$229:$229,BVA!$230:$230,BVA!$232:$232,BVA!$233:$233,BVA!$234:$234,BVA!$235:$235,BVA!$239:$239,BVA!$240:$240,BVA!$241:$241,BVA!$242:$242,BVA!$243:$243,BVA!$244:$244,BVA!$245:$245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'Jan-Sept I&amp;E'!$224:$224,'Jan-Sept I&amp;E'!$228:$228,'Jan-Sept I&amp;E'!$229:$229,'Jan-Sept I&amp;E'!$231:$231,'Jan-Sept I&amp;E'!$232:$232,'Jan-Sept I&amp;E'!$233:$233,'Jan-Sept I&amp;E'!$234:$234,'Jan-Sept I&amp;E'!$238:$238,'Jan-Sept I&amp;E'!$239:$239,'Jan-Sept I&amp;E'!$240:$240,'Jan-Sept I&amp;E'!$241:$241,'Jan-Sept I&amp;E'!$242:$242,'Jan-Sept I&amp;E'!$243:$243,'Jan-Sept I&amp;E'!$244:$244</definedName>
    <definedName name="QB_FORMULA_0" localSheetId="2" hidden="1">'Balance Sheet'!$G$12,'Balance Sheet'!$G$13,'Balance Sheet'!$G$16,'Balance Sheet'!$G$17,'Balance Sheet'!$G$28,'Balance Sheet'!$G$29,'Balance Sheet'!$G$35,'Balance Sheet'!$G$38,'Balance Sheet'!$G$43,'Balance Sheet'!$G$47,'Balance Sheet'!$G$50,'Balance Sheet'!$G$51,'Balance Sheet'!$G$52,'Balance Sheet'!$G$53,'Balance Sheet'!$G$63,'Balance Sheet'!$G$67</definedName>
    <definedName name="QB_FORMULA_0" localSheetId="6" hidden="1">BVA!$N$6,BVA!$P$6,BVA!$N$7,BVA!$P$7,BVA!$N$8,BVA!$P$8,BVA!$N$10,BVA!$P$10,BVA!$N$11,BVA!$P$11,BVA!$N$12,BVA!$P$12,BVA!$N$13,BVA!$P$13,BVA!$N$17,BVA!$P$17</definedName>
    <definedName name="QB_FORMULA_0" localSheetId="0" hidden="1">'Check Register'!$N$557</definedName>
    <definedName name="QB_FORMULA_0" localSheetId="1" hidden="1">'General Ledger'!$W$3,'General Ledger'!$W$4,'General Ledger'!$W$5,'General Ledger'!$U$6,'General Ledger'!$W$6,'General Ledger'!$W$9,'General Ledger'!$W$13,'General Ledger'!$U$14,'General Ledger'!$W$14,'General Ledger'!$W$16,'General Ledger'!$U$17,'General Ledger'!$W$17,'General Ledger'!$W$19,'General Ledger'!$U$20,'General Ledger'!$W$20,'General Ledger'!$U$21</definedName>
    <definedName name="QB_FORMULA_0" localSheetId="5" hidden="1">'Jan-Sept I&amp;E'!$N$6,'Jan-Sept I&amp;E'!$P$6,'Jan-Sept I&amp;E'!$N$7,'Jan-Sept I&amp;E'!$P$7,'Jan-Sept I&amp;E'!$N$8,'Jan-Sept I&amp;E'!$P$8,'Jan-Sept I&amp;E'!$N$10,'Jan-Sept I&amp;E'!$P$10,'Jan-Sept I&amp;E'!$N$11,'Jan-Sept I&amp;E'!$P$11,'Jan-Sept I&amp;E'!$N$12,'Jan-Sept I&amp;E'!$P$12,'Jan-Sept I&amp;E'!$N$13,'Jan-Sept I&amp;E'!$P$13,'Jan-Sept I&amp;E'!$N$17,'Jan-Sept I&amp;E'!$P$17</definedName>
    <definedName name="QB_FORMULA_0" localSheetId="4" hidden="1">'Sept I&amp;E'!$N$5,'Sept I&amp;E'!$P$5,'Sept I&amp;E'!$N$6,'Sept I&amp;E'!$P$6,'Sept I&amp;E'!$N$7,'Sept I&amp;E'!$P$7,'Sept I&amp;E'!$N$9,'Sept I&amp;E'!$P$9,'Sept I&amp;E'!$N$10,'Sept I&amp;E'!$P$10,'Sept I&amp;E'!$N$11,'Sept I&amp;E'!$P$11,'Sept I&amp;E'!$N$12,'Sept I&amp;E'!$P$12,'Sept I&amp;E'!$N$13,'Sept I&amp;E'!$P$13</definedName>
    <definedName name="QB_FORMULA_1" localSheetId="2" hidden="1">'Balance Sheet'!$G$68</definedName>
    <definedName name="QB_FORMULA_1" localSheetId="6" hidden="1">BVA!$N$18,BVA!$P$18,BVA!$J$21,BVA!$L$21,BVA!$N$21,BVA!$P$21,BVA!$J$22,BVA!$L$22,BVA!$N$22,BVA!$P$22,BVA!$J$23,BVA!$L$23,BVA!$N$23,BVA!$P$23,BVA!$N$26,BVA!$P$26</definedName>
    <definedName name="QB_FORMULA_1" localSheetId="1" hidden="1">'General Ledger'!$W$21,'General Ledger'!$W$24,'General Ledger'!$U$25,'General Ledger'!$W$25,'General Ledger'!$W$27,'General Ledger'!$W$28,'General Ledger'!$W$29,'General Ledger'!$U$30,'General Ledger'!$W$30,'General Ledger'!$U$31,'General Ledger'!$W$31,'General Ledger'!$W$36,'General Ledger'!$U$37,'General Ledger'!$W$37,'General Ledger'!$W$39,'General Ledger'!$U$40</definedName>
    <definedName name="QB_FORMULA_1" localSheetId="5" hidden="1">'Jan-Sept I&amp;E'!$N$18,'Jan-Sept I&amp;E'!$P$18,'Jan-Sept I&amp;E'!$J$21,'Jan-Sept I&amp;E'!$L$21,'Jan-Sept I&amp;E'!$N$21,'Jan-Sept I&amp;E'!$P$21,'Jan-Sept I&amp;E'!$J$22,'Jan-Sept I&amp;E'!$L$22,'Jan-Sept I&amp;E'!$N$22,'Jan-Sept I&amp;E'!$P$22,'Jan-Sept I&amp;E'!$J$23,'Jan-Sept I&amp;E'!$L$23,'Jan-Sept I&amp;E'!$N$23,'Jan-Sept I&amp;E'!$P$23,'Jan-Sept I&amp;E'!$N$26,'Jan-Sept I&amp;E'!$P$26</definedName>
    <definedName name="QB_FORMULA_1" localSheetId="4" hidden="1">'Sept I&amp;E'!$N$14,'Sept I&amp;E'!$P$14,'Sept I&amp;E'!$J$15,'Sept I&amp;E'!$L$15,'Sept I&amp;E'!$N$15,'Sept I&amp;E'!$P$15,'Sept I&amp;E'!$J$16,'Sept I&amp;E'!$L$16,'Sept I&amp;E'!$N$16,'Sept I&amp;E'!$P$16,'Sept I&amp;E'!$J$17,'Sept I&amp;E'!$L$17,'Sept I&amp;E'!$N$17,'Sept I&amp;E'!$P$17,'Sept I&amp;E'!$N$20,'Sept I&amp;E'!$P$20</definedName>
    <definedName name="QB_FORMULA_10" localSheetId="6" hidden="1">BVA!$N$102,BVA!$P$102,BVA!$N$103,BVA!$P$103,BVA!$N$104,BVA!$P$104,BVA!$J$105,BVA!$L$105,BVA!$N$105,BVA!$P$105,BVA!$N$108,BVA!$P$108,BVA!$N$109,BVA!$P$109,BVA!$N$110,BVA!$P$110</definedName>
    <definedName name="QB_FORMULA_10" localSheetId="1" hidden="1">'General Ledger'!$U$171,'General Ledger'!$W$171,'General Ledger'!$W$173,'General Ledger'!$U$174,'General Ledger'!$W$174,'General Ledger'!$U$175,'General Ledger'!$W$175,'General Ledger'!$W$177,'General Ledger'!$U$178,'General Ledger'!$W$178,'General Ledger'!$W$180,'General Ledger'!$U$181,'General Ledger'!$W$181,'General Ledger'!$U$182,'General Ledger'!$W$182,'General Ledger'!$U$183</definedName>
    <definedName name="QB_FORMULA_10" localSheetId="5" hidden="1">'Jan-Sept I&amp;E'!$N$102,'Jan-Sept I&amp;E'!$P$102,'Jan-Sept I&amp;E'!$N$103,'Jan-Sept I&amp;E'!$P$103,'Jan-Sept I&amp;E'!$N$104,'Jan-Sept I&amp;E'!$P$104,'Jan-Sept I&amp;E'!$J$105,'Jan-Sept I&amp;E'!$L$105,'Jan-Sept I&amp;E'!$N$105,'Jan-Sept I&amp;E'!$P$105,'Jan-Sept I&amp;E'!$N$108,'Jan-Sept I&amp;E'!$P$108,'Jan-Sept I&amp;E'!$N$109,'Jan-Sept I&amp;E'!$P$109,'Jan-Sept I&amp;E'!$N$110,'Jan-Sept I&amp;E'!$P$110</definedName>
    <definedName name="QB_FORMULA_10" localSheetId="4" hidden="1">'Sept I&amp;E'!$N$88,'Sept I&amp;E'!$P$88,'Sept I&amp;E'!$N$90,'Sept I&amp;E'!$P$90,'Sept I&amp;E'!$N$91,'Sept I&amp;E'!$P$91,'Sept I&amp;E'!$N$92,'Sept I&amp;E'!$P$92,'Sept I&amp;E'!$N$93,'Sept I&amp;E'!$P$93,'Sept I&amp;E'!$N$94,'Sept I&amp;E'!$P$94,'Sept I&amp;E'!$J$95,'Sept I&amp;E'!$L$95,'Sept I&amp;E'!$N$95,'Sept I&amp;E'!$P$95</definedName>
    <definedName name="QB_FORMULA_11" localSheetId="6" hidden="1">BVA!$N$111,BVA!$P$111,BVA!$N$112,BVA!$P$112,BVA!$J$114,BVA!$L$114,BVA!$N$114,BVA!$P$114,BVA!$N$117,BVA!$P$117,BVA!$N$118,BVA!$P$118,BVA!$N$119,BVA!$P$119,BVA!$J$120,BVA!$L$120</definedName>
    <definedName name="QB_FORMULA_11" localSheetId="1" hidden="1">'General Ledger'!$W$183,'General Ledger'!$U$184,'General Ledger'!$W$184,'General Ledger'!$W$187,'General Ledger'!$U$188,'General Ledger'!$W$188,'General Ledger'!$W$190,'General Ledger'!$U$191,'General Ledger'!$W$191,'General Ledger'!$U$192,'General Ledger'!$W$192,'General Ledger'!$W$195,'General Ledger'!$U$196,'General Ledger'!$W$196,'General Ledger'!$W$198,'General Ledger'!$U$199</definedName>
    <definedName name="QB_FORMULA_11" localSheetId="5" hidden="1">'Jan-Sept I&amp;E'!$N$111,'Jan-Sept I&amp;E'!$P$111,'Jan-Sept I&amp;E'!$N$112,'Jan-Sept I&amp;E'!$P$112,'Jan-Sept I&amp;E'!$J$114,'Jan-Sept I&amp;E'!$L$114,'Jan-Sept I&amp;E'!$N$114,'Jan-Sept I&amp;E'!$P$114,'Jan-Sept I&amp;E'!$N$117,'Jan-Sept I&amp;E'!$P$117,'Jan-Sept I&amp;E'!$N$118,'Jan-Sept I&amp;E'!$P$118,'Jan-Sept I&amp;E'!$N$119,'Jan-Sept I&amp;E'!$P$119,'Jan-Sept I&amp;E'!$J$120,'Jan-Sept I&amp;E'!$L$120</definedName>
    <definedName name="QB_FORMULA_11" localSheetId="4" hidden="1">'Sept I&amp;E'!$N$98,'Sept I&amp;E'!$P$98,'Sept I&amp;E'!$N$99,'Sept I&amp;E'!$P$99,'Sept I&amp;E'!$N$100,'Sept I&amp;E'!$P$100,'Sept I&amp;E'!$J$101,'Sept I&amp;E'!$L$101,'Sept I&amp;E'!$N$101,'Sept I&amp;E'!$P$101,'Sept I&amp;E'!$N$102,'Sept I&amp;E'!$P$102,'Sept I&amp;E'!$N$103,'Sept I&amp;E'!$P$103,'Sept I&amp;E'!$J$104,'Sept I&amp;E'!$L$104</definedName>
    <definedName name="QB_FORMULA_12" localSheetId="6" hidden="1">BVA!$N$120,BVA!$P$120,BVA!$N$121,BVA!$P$121,BVA!$N$122,BVA!$P$122,BVA!$J$123,BVA!$L$123,BVA!$N$123,BVA!$P$123,BVA!$N$124,BVA!$P$124,BVA!$J$125,BVA!$L$125,BVA!$N$125,BVA!$P$125</definedName>
    <definedName name="QB_FORMULA_12" localSheetId="1" hidden="1">'General Ledger'!$W$199,'General Ledger'!$W$202,'General Ledger'!$W$203,'General Ledger'!$W$204,'General Ledger'!$U$205,'General Ledger'!$W$205,'General Ledger'!$W$207,'General Ledger'!$U$208,'General Ledger'!$W$208,'General Ledger'!$W$210,'General Ledger'!$W$211,'General Ledger'!$U$212,'General Ledger'!$W$212,'General Ledger'!$U$213,'General Ledger'!$W$213,'General Ledger'!$U$214</definedName>
    <definedName name="QB_FORMULA_12" localSheetId="5" hidden="1">'Jan-Sept I&amp;E'!$N$120,'Jan-Sept I&amp;E'!$P$120,'Jan-Sept I&amp;E'!$N$121,'Jan-Sept I&amp;E'!$P$121,'Jan-Sept I&amp;E'!$N$122,'Jan-Sept I&amp;E'!$P$122,'Jan-Sept I&amp;E'!$J$123,'Jan-Sept I&amp;E'!$L$123,'Jan-Sept I&amp;E'!$N$123,'Jan-Sept I&amp;E'!$P$123,'Jan-Sept I&amp;E'!$N$124,'Jan-Sept I&amp;E'!$P$124,'Jan-Sept I&amp;E'!$J$125,'Jan-Sept I&amp;E'!$L$125,'Jan-Sept I&amp;E'!$N$125,'Jan-Sept I&amp;E'!$P$125</definedName>
    <definedName name="QB_FORMULA_12" localSheetId="4" hidden="1">'Sept I&amp;E'!$N$104,'Sept I&amp;E'!$P$104,'Sept I&amp;E'!$N$105,'Sept I&amp;E'!$P$105,'Sept I&amp;E'!$J$106,'Sept I&amp;E'!$L$106,'Sept I&amp;E'!$N$106,'Sept I&amp;E'!$P$106,'Sept I&amp;E'!$J$107,'Sept I&amp;E'!$L$107,'Sept I&amp;E'!$N$107,'Sept I&amp;E'!$P$107,'Sept I&amp;E'!$N$109,'Sept I&amp;E'!$P$109,'Sept I&amp;E'!$N$110,'Sept I&amp;E'!$P$110</definedName>
    <definedName name="QB_FORMULA_13" localSheetId="6" hidden="1">BVA!$J$126,BVA!$L$126,BVA!$N$126,BVA!$P$126,BVA!$N$128,BVA!$P$128,BVA!$N$129,BVA!$P$129,BVA!$J$130,BVA!$L$130,BVA!$N$130,BVA!$P$130,BVA!$N$132,BVA!$P$132,BVA!$N$133,BVA!$P$133</definedName>
    <definedName name="QB_FORMULA_13" localSheetId="1" hidden="1">'General Ledger'!$W$214,'General Ledger'!$W$217,'General Ledger'!$W$218,'General Ledger'!$W$219,'General Ledger'!$W$220,'General Ledger'!$W$221,'General Ledger'!$W$222,'General Ledger'!$W$223,'General Ledger'!$W$224,'General Ledger'!$W$228,'General Ledger'!$U$229,'General Ledger'!$W$229,'General Ledger'!$U$230,'General Ledger'!$W$230,'General Ledger'!$U$231,'General Ledger'!$W$231</definedName>
    <definedName name="QB_FORMULA_13" localSheetId="5" hidden="1">'Jan-Sept I&amp;E'!$J$126,'Jan-Sept I&amp;E'!$L$126,'Jan-Sept I&amp;E'!$N$126,'Jan-Sept I&amp;E'!$P$126,'Jan-Sept I&amp;E'!$N$128,'Jan-Sept I&amp;E'!$P$128,'Jan-Sept I&amp;E'!$N$129,'Jan-Sept I&amp;E'!$P$129,'Jan-Sept I&amp;E'!$J$130,'Jan-Sept I&amp;E'!$L$130,'Jan-Sept I&amp;E'!$N$130,'Jan-Sept I&amp;E'!$P$130,'Jan-Sept I&amp;E'!$N$132,'Jan-Sept I&amp;E'!$P$132,'Jan-Sept I&amp;E'!$N$133,'Jan-Sept I&amp;E'!$P$133</definedName>
    <definedName name="QB_FORMULA_13" localSheetId="4" hidden="1">'Sept I&amp;E'!$J$111,'Sept I&amp;E'!$L$111,'Sept I&amp;E'!$N$111,'Sept I&amp;E'!$P$111,'Sept I&amp;E'!$N$113,'Sept I&amp;E'!$P$113,'Sept I&amp;E'!$N$114,'Sept I&amp;E'!$P$114,'Sept I&amp;E'!$N$115,'Sept I&amp;E'!$P$115,'Sept I&amp;E'!$N$116,'Sept I&amp;E'!$P$116,'Sept I&amp;E'!$N$117,'Sept I&amp;E'!$P$117,'Sept I&amp;E'!$J$118,'Sept I&amp;E'!$L$118</definedName>
    <definedName name="QB_FORMULA_14" localSheetId="6" hidden="1">BVA!$N$134,BVA!$P$134,BVA!$N$135,BVA!$P$135,BVA!$N$136,BVA!$P$136,BVA!$J$137,BVA!$L$137,BVA!$N$137,BVA!$P$137,BVA!$N$139,BVA!$P$139,BVA!$N$140,BVA!$P$140,BVA!$N$143,BVA!$P$143</definedName>
    <definedName name="QB_FORMULA_14" localSheetId="1" hidden="1">'General Ledger'!$W$235,'General Ledger'!$U$236,'General Ledger'!$W$236,'General Ledger'!$W$238,'General Ledger'!$U$239,'General Ledger'!$W$239,'General Ledger'!$U$240,'General Ledger'!$W$240,'General Ledger'!$U$241,'General Ledger'!$W$241,'General Ledger'!$U$242,'General Ledger'!$W$242</definedName>
    <definedName name="QB_FORMULA_14" localSheetId="5" hidden="1">'Jan-Sept I&amp;E'!$N$134,'Jan-Sept I&amp;E'!$P$134,'Jan-Sept I&amp;E'!$N$135,'Jan-Sept I&amp;E'!$P$135,'Jan-Sept I&amp;E'!$N$136,'Jan-Sept I&amp;E'!$P$136,'Jan-Sept I&amp;E'!$J$137,'Jan-Sept I&amp;E'!$L$137,'Jan-Sept I&amp;E'!$N$137,'Jan-Sept I&amp;E'!$P$137,'Jan-Sept I&amp;E'!$N$139,'Jan-Sept I&amp;E'!$P$139,'Jan-Sept I&amp;E'!$N$140,'Jan-Sept I&amp;E'!$P$140,'Jan-Sept I&amp;E'!$N$142,'Jan-Sept I&amp;E'!$P$142</definedName>
    <definedName name="QB_FORMULA_14" localSheetId="4" hidden="1">'Sept I&amp;E'!$N$118,'Sept I&amp;E'!$P$118,'Sept I&amp;E'!$N$120,'Sept I&amp;E'!$P$120,'Sept I&amp;E'!$N$121,'Sept I&amp;E'!$P$121,'Sept I&amp;E'!$N$123,'Sept I&amp;E'!$P$123,'Sept I&amp;E'!$N$124,'Sept I&amp;E'!$P$124,'Sept I&amp;E'!$N$125,'Sept I&amp;E'!$P$125,'Sept I&amp;E'!$N$126,'Sept I&amp;E'!$P$126,'Sept I&amp;E'!$N$127,'Sept I&amp;E'!$P$127</definedName>
    <definedName name="QB_FORMULA_15" localSheetId="6" hidden="1">BVA!$N$144,BVA!$P$144,BVA!$N$145,BVA!$P$145,BVA!$N$146,BVA!$P$146,BVA!$N$147,BVA!$P$147,BVA!$N$148,BVA!$P$148,BVA!$N$149,BVA!$P$149,BVA!$N$151,BVA!$P$151,BVA!$J$152,BVA!$L$152</definedName>
    <definedName name="QB_FORMULA_15" localSheetId="5" hidden="1">'Jan-Sept I&amp;E'!$N$143,'Jan-Sept I&amp;E'!$P$143,'Jan-Sept I&amp;E'!$N$144,'Jan-Sept I&amp;E'!$P$144,'Jan-Sept I&amp;E'!$N$145,'Jan-Sept I&amp;E'!$P$145,'Jan-Sept I&amp;E'!$N$146,'Jan-Sept I&amp;E'!$P$146,'Jan-Sept I&amp;E'!$N$147,'Jan-Sept I&amp;E'!$P$147,'Jan-Sept I&amp;E'!$N$148,'Jan-Sept I&amp;E'!$P$148,'Jan-Sept I&amp;E'!$N$150,'Jan-Sept I&amp;E'!$P$150,'Jan-Sept I&amp;E'!$J$151,'Jan-Sept I&amp;E'!$L$151</definedName>
    <definedName name="QB_FORMULA_15" localSheetId="4" hidden="1">'Sept I&amp;E'!$N$128,'Sept I&amp;E'!$P$128,'Sept I&amp;E'!$N$129,'Sept I&amp;E'!$P$129,'Sept I&amp;E'!$N$130,'Sept I&amp;E'!$P$130,'Sept I&amp;E'!$J$131,'Sept I&amp;E'!$L$131,'Sept I&amp;E'!$N$131,'Sept I&amp;E'!$P$131,'Sept I&amp;E'!$N$136,'Sept I&amp;E'!$P$136,'Sept I&amp;E'!$J$137,'Sept I&amp;E'!$L$137,'Sept I&amp;E'!$N$137,'Sept I&amp;E'!$P$137</definedName>
    <definedName name="QB_FORMULA_16" localSheetId="6" hidden="1">BVA!$N$152,BVA!$P$152,BVA!$N$170,BVA!$P$170,BVA!$J$171,BVA!$L$171,BVA!$N$171,BVA!$P$171,BVA!$J$172,BVA!$L$172,BVA!$N$172,BVA!$P$172,BVA!$N$174,BVA!$P$174,BVA!$J$176,BVA!$L$176</definedName>
    <definedName name="QB_FORMULA_16" localSheetId="5" hidden="1">'Jan-Sept I&amp;E'!$N$151,'Jan-Sept I&amp;E'!$P$151,'Jan-Sept I&amp;E'!$N$169,'Jan-Sept I&amp;E'!$P$169,'Jan-Sept I&amp;E'!$J$170,'Jan-Sept I&amp;E'!$L$170,'Jan-Sept I&amp;E'!$N$170,'Jan-Sept I&amp;E'!$P$170,'Jan-Sept I&amp;E'!$J$171,'Jan-Sept I&amp;E'!$L$171,'Jan-Sept I&amp;E'!$N$171,'Jan-Sept I&amp;E'!$P$171,'Jan-Sept I&amp;E'!$N$173,'Jan-Sept I&amp;E'!$P$173,'Jan-Sept I&amp;E'!$J$175,'Jan-Sept I&amp;E'!$L$175</definedName>
    <definedName name="QB_FORMULA_16" localSheetId="4" hidden="1">'Sept I&amp;E'!$J$138,'Sept I&amp;E'!$L$138,'Sept I&amp;E'!$N$138,'Sept I&amp;E'!$P$138,'Sept I&amp;E'!$N$140,'Sept I&amp;E'!$P$140,'Sept I&amp;E'!$J$141,'Sept I&amp;E'!$L$141,'Sept I&amp;E'!$N$141,'Sept I&amp;E'!$P$141,'Sept I&amp;E'!$N$143,'Sept I&amp;E'!$P$143,'Sept I&amp;E'!$N$145,'Sept I&amp;E'!$P$145,'Sept I&amp;E'!$N$146,'Sept I&amp;E'!$P$146</definedName>
    <definedName name="QB_FORMULA_17" localSheetId="6" hidden="1">BVA!$N$176,BVA!$P$176,BVA!$N$178,BVA!$P$178,BVA!$N$180,BVA!$P$180,BVA!$N$181,BVA!$P$181,BVA!$J$182,BVA!$L$182,BVA!$N$182,BVA!$P$182,BVA!$N$183,BVA!$P$183,BVA!$N$184,BVA!$P$184</definedName>
    <definedName name="QB_FORMULA_17" localSheetId="5" hidden="1">'Jan-Sept I&amp;E'!$N$175,'Jan-Sept I&amp;E'!$P$175,'Jan-Sept I&amp;E'!$N$177,'Jan-Sept I&amp;E'!$P$177,'Jan-Sept I&amp;E'!$N$179,'Jan-Sept I&amp;E'!$P$179,'Jan-Sept I&amp;E'!$N$180,'Jan-Sept I&amp;E'!$P$180,'Jan-Sept I&amp;E'!$J$181,'Jan-Sept I&amp;E'!$L$181,'Jan-Sept I&amp;E'!$N$181,'Jan-Sept I&amp;E'!$P$181,'Jan-Sept I&amp;E'!$N$182,'Jan-Sept I&amp;E'!$P$182,'Jan-Sept I&amp;E'!$N$183,'Jan-Sept I&amp;E'!$P$183</definedName>
    <definedName name="QB_FORMULA_17" localSheetId="4" hidden="1">'Sept I&amp;E'!$J$147,'Sept I&amp;E'!$L$147,'Sept I&amp;E'!$N$147,'Sept I&amp;E'!$P$147,'Sept I&amp;E'!$N$148,'Sept I&amp;E'!$P$148,'Sept I&amp;E'!$N$149,'Sept I&amp;E'!$P$149,'Sept I&amp;E'!$N$150,'Sept I&amp;E'!$P$150,'Sept I&amp;E'!$N$152,'Sept I&amp;E'!$P$152,'Sept I&amp;E'!$J$153,'Sept I&amp;E'!$L$153,'Sept I&amp;E'!$N$153,'Sept I&amp;E'!$P$153</definedName>
    <definedName name="QB_FORMULA_18" localSheetId="6" hidden="1">BVA!$N$185,BVA!$P$185,BVA!$N$187,BVA!$P$187,BVA!$J$190,BVA!$L$190,BVA!$N$190,BVA!$P$190,BVA!$J$191,BVA!$L$191,BVA!$N$191,BVA!$P$191,BVA!$N$193,BVA!$P$193,BVA!$N$196,BVA!$P$196</definedName>
    <definedName name="QB_FORMULA_18" localSheetId="5" hidden="1">'Jan-Sept I&amp;E'!$N$184,'Jan-Sept I&amp;E'!$P$184,'Jan-Sept I&amp;E'!$N$186,'Jan-Sept I&amp;E'!$P$186,'Jan-Sept I&amp;E'!$J$189,'Jan-Sept I&amp;E'!$L$189,'Jan-Sept I&amp;E'!$N$189,'Jan-Sept I&amp;E'!$P$189,'Jan-Sept I&amp;E'!$J$190,'Jan-Sept I&amp;E'!$L$190,'Jan-Sept I&amp;E'!$N$190,'Jan-Sept I&amp;E'!$P$190,'Jan-Sept I&amp;E'!$N$192,'Jan-Sept I&amp;E'!$P$192,'Jan-Sept I&amp;E'!$N$195,'Jan-Sept I&amp;E'!$P$195</definedName>
    <definedName name="QB_FORMULA_18" localSheetId="4" hidden="1">'Sept I&amp;E'!$J$154,'Sept I&amp;E'!$L$154,'Sept I&amp;E'!$N$154,'Sept I&amp;E'!$P$154,'Sept I&amp;E'!$N$156,'Sept I&amp;E'!$P$156,'Sept I&amp;E'!$N$158,'Sept I&amp;E'!$P$158,'Sept I&amp;E'!$N$159,'Sept I&amp;E'!$P$159,'Sept I&amp;E'!$J$160,'Sept I&amp;E'!$L$160,'Sept I&amp;E'!$N$160,'Sept I&amp;E'!$P$160,'Sept I&amp;E'!$J$161,'Sept I&amp;E'!$L$161</definedName>
    <definedName name="QB_FORMULA_19" localSheetId="6" hidden="1">BVA!$N$197,BVA!$P$197,BVA!$J$198,BVA!$L$198,BVA!$N$198,BVA!$P$198,BVA!$J$200,BVA!$L$200,BVA!$N$200,BVA!$P$200,BVA!$J$202,BVA!$L$202,BVA!$N$202,BVA!$P$202,BVA!$J$203,BVA!$L$203</definedName>
    <definedName name="QB_FORMULA_19" localSheetId="5" hidden="1">'Jan-Sept I&amp;E'!$N$196,'Jan-Sept I&amp;E'!$P$196,'Jan-Sept I&amp;E'!$J$197,'Jan-Sept I&amp;E'!$L$197,'Jan-Sept I&amp;E'!$N$197,'Jan-Sept I&amp;E'!$P$197,'Jan-Sept I&amp;E'!$J$199,'Jan-Sept I&amp;E'!$L$199,'Jan-Sept I&amp;E'!$N$199,'Jan-Sept I&amp;E'!$P$199,'Jan-Sept I&amp;E'!$J$201,'Jan-Sept I&amp;E'!$L$201,'Jan-Sept I&amp;E'!$N$201,'Jan-Sept I&amp;E'!$P$201,'Jan-Sept I&amp;E'!$J$202,'Jan-Sept I&amp;E'!$L$202</definedName>
    <definedName name="QB_FORMULA_19" localSheetId="4" hidden="1">'Sept I&amp;E'!$N$161,'Sept I&amp;E'!$P$161,'Sept I&amp;E'!$J$162,'Sept I&amp;E'!$L$162,'Sept I&amp;E'!$N$162,'Sept I&amp;E'!$P$162,'Sept I&amp;E'!$J$163,'Sept I&amp;E'!$L$163,'Sept I&amp;E'!$N$163,'Sept I&amp;E'!$P$163,'Sept I&amp;E'!$J$170,'Sept I&amp;E'!$J$171,'Sept I&amp;E'!$N$173,'Sept I&amp;E'!$P$173,'Sept I&amp;E'!$N$174,'Sept I&amp;E'!$P$174</definedName>
    <definedName name="QB_FORMULA_2" localSheetId="6" hidden="1">BVA!$N$27,BVA!$P$27,BVA!$N$28,BVA!$P$28,BVA!$N$29,BVA!$P$29,BVA!$N$32,BVA!$P$32,BVA!$J$33,BVA!$L$33,BVA!$N$33,BVA!$P$33,BVA!$N$34,BVA!$P$34,BVA!$N$36,BVA!$P$36</definedName>
    <definedName name="QB_FORMULA_2" localSheetId="1" hidden="1">'General Ledger'!$W$40,'General Ledger'!$W$42,'General Ledger'!$U$43,'General Ledger'!$W$43,'General Ledger'!$U$44,'General Ledger'!$W$44,'General Ledger'!$W$46,'General Ledger'!$W$47,'General Ledger'!$W$48,'General Ledger'!$W$49,'General Ledger'!$W$50,'General Ledger'!$W$51,'General Ledger'!$W$52,'General Ledger'!$W$53,'General Ledger'!$W$54,'General Ledger'!$W$55</definedName>
    <definedName name="QB_FORMULA_2" localSheetId="5" hidden="1">'Jan-Sept I&amp;E'!$N$27,'Jan-Sept I&amp;E'!$P$27,'Jan-Sept I&amp;E'!$N$28,'Jan-Sept I&amp;E'!$P$28,'Jan-Sept I&amp;E'!$N$29,'Jan-Sept I&amp;E'!$P$29,'Jan-Sept I&amp;E'!$N$32,'Jan-Sept I&amp;E'!$P$32,'Jan-Sept I&amp;E'!$J$33,'Jan-Sept I&amp;E'!$L$33,'Jan-Sept I&amp;E'!$N$33,'Jan-Sept I&amp;E'!$P$33,'Jan-Sept I&amp;E'!$N$34,'Jan-Sept I&amp;E'!$P$34,'Jan-Sept I&amp;E'!$N$36,'Jan-Sept I&amp;E'!$P$36</definedName>
    <definedName name="QB_FORMULA_2" localSheetId="4" hidden="1">'Sept I&amp;E'!$N$21,'Sept I&amp;E'!$P$21,'Sept I&amp;E'!$N$22,'Sept I&amp;E'!$P$22,'Sept I&amp;E'!$N$23,'Sept I&amp;E'!$P$23,'Sept I&amp;E'!$N$24,'Sept I&amp;E'!$P$24,'Sept I&amp;E'!$N$25,'Sept I&amp;E'!$P$25,'Sept I&amp;E'!$N$27,'Sept I&amp;E'!$P$27,'Sept I&amp;E'!$N$28,'Sept I&amp;E'!$P$28,'Sept I&amp;E'!$J$30,'Sept I&amp;E'!$L$30</definedName>
    <definedName name="QB_FORMULA_20" localSheetId="6" hidden="1">BVA!$N$203,BVA!$P$203,BVA!$J$209,BVA!$J$218,BVA!$J$220,BVA!$J$221,BVA!$J$226,BVA!$J$227,BVA!$J$236,BVA!$J$237,BVA!$N$239,BVA!$P$239,BVA!$N$240,BVA!$P$240,BVA!$N$241,BVA!$P$241</definedName>
    <definedName name="QB_FORMULA_20" localSheetId="5" hidden="1">'Jan-Sept I&amp;E'!$N$202,'Jan-Sept I&amp;E'!$P$202,'Jan-Sept I&amp;E'!$J$208,'Jan-Sept I&amp;E'!$J$217,'Jan-Sept I&amp;E'!$J$219,'Jan-Sept I&amp;E'!$J$220,'Jan-Sept I&amp;E'!$J$225,'Jan-Sept I&amp;E'!$J$226,'Jan-Sept I&amp;E'!$J$235,'Jan-Sept I&amp;E'!$J$236,'Jan-Sept I&amp;E'!$N$238,'Jan-Sept I&amp;E'!$P$238,'Jan-Sept I&amp;E'!$N$239,'Jan-Sept I&amp;E'!$P$239,'Jan-Sept I&amp;E'!$N$240,'Jan-Sept I&amp;E'!$P$240</definedName>
    <definedName name="QB_FORMULA_20" localSheetId="4" hidden="1">'Sept I&amp;E'!$N$175,'Sept I&amp;E'!$P$175,'Sept I&amp;E'!$N$176,'Sept I&amp;E'!$P$176,'Sept I&amp;E'!$N$177,'Sept I&amp;E'!$P$177,'Sept I&amp;E'!$N$178,'Sept I&amp;E'!$P$178,'Sept I&amp;E'!$N$179,'Sept I&amp;E'!$P$179,'Sept I&amp;E'!$J$180,'Sept I&amp;E'!$L$180,'Sept I&amp;E'!$N$180,'Sept I&amp;E'!$P$180,'Sept I&amp;E'!$J$181,'Sept I&amp;E'!$L$181</definedName>
    <definedName name="QB_FORMULA_21" localSheetId="6" hidden="1">BVA!$N$242,BVA!$P$242,BVA!$N$243,BVA!$P$243,BVA!$N$244,BVA!$P$244,BVA!$N$245,BVA!$P$245,BVA!$J$246,BVA!$L$246,BVA!$N$246,BVA!$P$246,BVA!$J$247,BVA!$L$247,BVA!$N$247,BVA!$P$247</definedName>
    <definedName name="QB_FORMULA_21" localSheetId="5" hidden="1">'Jan-Sept I&amp;E'!$N$241,'Jan-Sept I&amp;E'!$P$241,'Jan-Sept I&amp;E'!$N$242,'Jan-Sept I&amp;E'!$P$242,'Jan-Sept I&amp;E'!$N$243,'Jan-Sept I&amp;E'!$P$243,'Jan-Sept I&amp;E'!$N$244,'Jan-Sept I&amp;E'!$P$244,'Jan-Sept I&amp;E'!$J$245,'Jan-Sept I&amp;E'!$L$245,'Jan-Sept I&amp;E'!$N$245,'Jan-Sept I&amp;E'!$P$245,'Jan-Sept I&amp;E'!$J$246,'Jan-Sept I&amp;E'!$L$246,'Jan-Sept I&amp;E'!$N$246,'Jan-Sept I&amp;E'!$P$246</definedName>
    <definedName name="QB_FORMULA_21" localSheetId="4" hidden="1">'Sept I&amp;E'!$N$181,'Sept I&amp;E'!$P$181,'Sept I&amp;E'!$J$182,'Sept I&amp;E'!$L$182,'Sept I&amp;E'!$N$182,'Sept I&amp;E'!$P$182,'Sept I&amp;E'!$J$183,'Sept I&amp;E'!$L$183,'Sept I&amp;E'!$N$183,'Sept I&amp;E'!$P$183</definedName>
    <definedName name="QB_FORMULA_22" localSheetId="6" hidden="1">BVA!$J$248,BVA!$L$248,BVA!$N$248,BVA!$P$248,BVA!$J$249,BVA!$L$249,BVA!$N$249,BVA!$P$249</definedName>
    <definedName name="QB_FORMULA_22" localSheetId="5" hidden="1">'Jan-Sept I&amp;E'!$J$247,'Jan-Sept I&amp;E'!$L$247,'Jan-Sept I&amp;E'!$N$247,'Jan-Sept I&amp;E'!$P$247,'Jan-Sept I&amp;E'!$J$248,'Jan-Sept I&amp;E'!$L$248,'Jan-Sept I&amp;E'!$N$248,'Jan-Sept I&amp;E'!$P$248</definedName>
    <definedName name="QB_FORMULA_3" localSheetId="6" hidden="1">BVA!$N$37,BVA!$P$37,BVA!$J$39,BVA!$L$39,BVA!$N$39,BVA!$P$39,BVA!$N$41,BVA!$P$41,BVA!$N$42,BVA!$P$42,BVA!$N$43,BVA!$P$43,BVA!$N$44,BVA!$P$44,BVA!$J$45,BVA!$L$45</definedName>
    <definedName name="QB_FORMULA_3" localSheetId="1" hidden="1">'General Ledger'!$W$56,'General Ledger'!$W$57,'General Ledger'!$W$58,'General Ledger'!$W$59,'General Ledger'!$W$60,'General Ledger'!$U$61,'General Ledger'!$W$61,'General Ledger'!$W$63,'General Ledger'!$W$64,'General Ledger'!$U$65,'General Ledger'!$W$65,'General Ledger'!$W$67,'General Ledger'!$W$68,'General Ledger'!$U$69,'General Ledger'!$W$69,'General Ledger'!$U$70</definedName>
    <definedName name="QB_FORMULA_3" localSheetId="5" hidden="1">'Jan-Sept I&amp;E'!$N$37,'Jan-Sept I&amp;E'!$P$37,'Jan-Sept I&amp;E'!$J$39,'Jan-Sept I&amp;E'!$L$39,'Jan-Sept I&amp;E'!$N$39,'Jan-Sept I&amp;E'!$P$39,'Jan-Sept I&amp;E'!$N$41,'Jan-Sept I&amp;E'!$P$41,'Jan-Sept I&amp;E'!$N$42,'Jan-Sept I&amp;E'!$P$42,'Jan-Sept I&amp;E'!$N$43,'Jan-Sept I&amp;E'!$P$43,'Jan-Sept I&amp;E'!$N$44,'Jan-Sept I&amp;E'!$P$44,'Jan-Sept I&amp;E'!$J$45,'Jan-Sept I&amp;E'!$L$45</definedName>
    <definedName name="QB_FORMULA_3" localSheetId="4" hidden="1">'Sept I&amp;E'!$N$30,'Sept I&amp;E'!$P$30,'Sept I&amp;E'!$N$32,'Sept I&amp;E'!$P$32,'Sept I&amp;E'!$N$33,'Sept I&amp;E'!$P$33,'Sept I&amp;E'!$N$34,'Sept I&amp;E'!$P$34,'Sept I&amp;E'!$N$35,'Sept I&amp;E'!$P$35,'Sept I&amp;E'!$J$36,'Sept I&amp;E'!$L$36,'Sept I&amp;E'!$N$36,'Sept I&amp;E'!$P$36,'Sept I&amp;E'!$N$38,'Sept I&amp;E'!$P$38</definedName>
    <definedName name="QB_FORMULA_4" localSheetId="6" hidden="1">BVA!$N$45,BVA!$P$45,BVA!$N$47,BVA!$P$47,BVA!$N$48,BVA!$P$48,BVA!$N$49,BVA!$P$49,BVA!$N$50,BVA!$P$50,BVA!$N$51,BVA!$P$51,BVA!$N$52,BVA!$P$52,BVA!$J$53,BVA!$L$53</definedName>
    <definedName name="QB_FORMULA_4" localSheetId="1" hidden="1">'General Ledger'!$W$70,'General Ledger'!$W$72,'General Ledger'!$W$73,'General Ledger'!$U$74,'General Ledger'!$W$74,'General Ledger'!$W$77,'General Ledger'!$W$78,'General Ledger'!$W$79,'General Ledger'!$W$80,'General Ledger'!$W$81,'General Ledger'!$U$82,'General Ledger'!$W$82,'General Ledger'!$W$84,'General Ledger'!$W$85,'General Ledger'!$W$86,'General Ledger'!$W$87</definedName>
    <definedName name="QB_FORMULA_4" localSheetId="5" hidden="1">'Jan-Sept I&amp;E'!$N$45,'Jan-Sept I&amp;E'!$P$45,'Jan-Sept I&amp;E'!$N$47,'Jan-Sept I&amp;E'!$P$47,'Jan-Sept I&amp;E'!$N$48,'Jan-Sept I&amp;E'!$P$48,'Jan-Sept I&amp;E'!$N$49,'Jan-Sept I&amp;E'!$P$49,'Jan-Sept I&amp;E'!$N$50,'Jan-Sept I&amp;E'!$P$50,'Jan-Sept I&amp;E'!$N$51,'Jan-Sept I&amp;E'!$P$51,'Jan-Sept I&amp;E'!$N$52,'Jan-Sept I&amp;E'!$P$52,'Jan-Sept I&amp;E'!$J$53,'Jan-Sept I&amp;E'!$L$53</definedName>
    <definedName name="QB_FORMULA_4" localSheetId="4" hidden="1">'Sept I&amp;E'!$N$39,'Sept I&amp;E'!$P$39,'Sept I&amp;E'!$N$40,'Sept I&amp;E'!$P$40,'Sept I&amp;E'!$N$41,'Sept I&amp;E'!$P$41,'Sept I&amp;E'!$N$42,'Sept I&amp;E'!$P$42,'Sept I&amp;E'!$N$43,'Sept I&amp;E'!$P$43,'Sept I&amp;E'!$J$44,'Sept I&amp;E'!$L$44,'Sept I&amp;E'!$N$44,'Sept I&amp;E'!$P$44,'Sept I&amp;E'!$N$48,'Sept I&amp;E'!$P$48</definedName>
    <definedName name="QB_FORMULA_5" localSheetId="6" hidden="1">BVA!$N$53,BVA!$P$53,BVA!$N$57,BVA!$P$57,BVA!$N$58,BVA!$P$58,BVA!$N$59,BVA!$P$59,BVA!$N$60,BVA!$P$60,BVA!$N$63,BVA!$P$63,BVA!$J$64,BVA!$L$64,BVA!$N$64,BVA!$P$64</definedName>
    <definedName name="QB_FORMULA_5" localSheetId="1" hidden="1">'General Ledger'!$W$88,'General Ledger'!$U$89,'General Ledger'!$W$89,'General Ledger'!$W$91,'General Ledger'!$W$92,'General Ledger'!$W$93,'General Ledger'!$W$94,'General Ledger'!$W$95,'General Ledger'!$W$96,'General Ledger'!$W$97,'General Ledger'!$W$98,'General Ledger'!$W$99,'General Ledger'!$W$100,'General Ledger'!$U$101,'General Ledger'!$W$101,'General Ledger'!$U$102</definedName>
    <definedName name="QB_FORMULA_5" localSheetId="5" hidden="1">'Jan-Sept I&amp;E'!$N$53,'Jan-Sept I&amp;E'!$P$53,'Jan-Sept I&amp;E'!$N$57,'Jan-Sept I&amp;E'!$P$57,'Jan-Sept I&amp;E'!$N$58,'Jan-Sept I&amp;E'!$P$58,'Jan-Sept I&amp;E'!$N$59,'Jan-Sept I&amp;E'!$P$59,'Jan-Sept I&amp;E'!$N$60,'Jan-Sept I&amp;E'!$P$60,'Jan-Sept I&amp;E'!$N$63,'Jan-Sept I&amp;E'!$P$63,'Jan-Sept I&amp;E'!$J$64,'Jan-Sept I&amp;E'!$L$64,'Jan-Sept I&amp;E'!$N$64,'Jan-Sept I&amp;E'!$P$64</definedName>
    <definedName name="QB_FORMULA_5" localSheetId="4" hidden="1">'Sept I&amp;E'!$N$49,'Sept I&amp;E'!$P$49,'Sept I&amp;E'!$N$50,'Sept I&amp;E'!$P$50,'Sept I&amp;E'!$N$51,'Sept I&amp;E'!$P$51,'Sept I&amp;E'!$N$52,'Sept I&amp;E'!$P$52,'Sept I&amp;E'!$J$53,'Sept I&amp;E'!$L$53,'Sept I&amp;E'!$N$53,'Sept I&amp;E'!$P$53,'Sept I&amp;E'!$N$54,'Sept I&amp;E'!$P$54,'Sept I&amp;E'!$N$55,'Sept I&amp;E'!$P$55</definedName>
    <definedName name="QB_FORMULA_6" localSheetId="6" hidden="1">BVA!$N$65,BVA!$P$65,BVA!$N$68,BVA!$P$68,BVA!$N$69,BVA!$P$69,BVA!$N$70,BVA!$P$70,BVA!$N$71,BVA!$P$71,BVA!$J$72,BVA!$L$72,BVA!$N$72,BVA!$P$72,BVA!$N$75,BVA!$P$75</definedName>
    <definedName name="QB_FORMULA_6" localSheetId="1" hidden="1">'General Ledger'!$W$102,'General Ledger'!$W$105,'General Ledger'!$W$106,'General Ledger'!$U$107,'General Ledger'!$W$107,'General Ledger'!$W$109,'General Ledger'!$W$110,'General Ledger'!$W$111,'General Ledger'!$W$112,'General Ledger'!$W$113,'General Ledger'!$W$114,'General Ledger'!$W$115,'General Ledger'!$W$116,'General Ledger'!$U$117,'General Ledger'!$W$117,'General Ledger'!$W$119</definedName>
    <definedName name="QB_FORMULA_6" localSheetId="5" hidden="1">'Jan-Sept I&amp;E'!$N$65,'Jan-Sept I&amp;E'!$P$65,'Jan-Sept I&amp;E'!$N$68,'Jan-Sept I&amp;E'!$P$68,'Jan-Sept I&amp;E'!$N$69,'Jan-Sept I&amp;E'!$P$69,'Jan-Sept I&amp;E'!$N$70,'Jan-Sept I&amp;E'!$P$70,'Jan-Sept I&amp;E'!$N$71,'Jan-Sept I&amp;E'!$P$71,'Jan-Sept I&amp;E'!$J$72,'Jan-Sept I&amp;E'!$L$72,'Jan-Sept I&amp;E'!$N$72,'Jan-Sept I&amp;E'!$P$72,'Jan-Sept I&amp;E'!$N$75,'Jan-Sept I&amp;E'!$P$75</definedName>
    <definedName name="QB_FORMULA_6" localSheetId="4" hidden="1">'Sept I&amp;E'!$N$56,'Sept I&amp;E'!$P$56,'Sept I&amp;E'!$N$57,'Sept I&amp;E'!$P$57,'Sept I&amp;E'!$N$58,'Sept I&amp;E'!$P$58,'Sept I&amp;E'!$J$59,'Sept I&amp;E'!$L$59,'Sept I&amp;E'!$N$59,'Sept I&amp;E'!$P$59,'Sept I&amp;E'!$N$62,'Sept I&amp;E'!$P$62,'Sept I&amp;E'!$N$63,'Sept I&amp;E'!$P$63,'Sept I&amp;E'!$N$64,'Sept I&amp;E'!$P$64</definedName>
    <definedName name="QB_FORMULA_7" localSheetId="6" hidden="1">BVA!$N$76,BVA!$P$76,BVA!$N$77,BVA!$P$77,BVA!$N$78,BVA!$P$78,BVA!$N$79,BVA!$P$79,BVA!$N$80,BVA!$P$80,BVA!$N$81,BVA!$P$81,BVA!$N$82,BVA!$P$82,BVA!$J$83,BVA!$L$83</definedName>
    <definedName name="QB_FORMULA_7" localSheetId="1" hidden="1">'General Ledger'!$W$120,'General Ledger'!$W$121,'General Ledger'!$W$122,'General Ledger'!$W$123,'General Ledger'!$W$124,'General Ledger'!$W$125,'General Ledger'!$W$126,'General Ledger'!$U$127,'General Ledger'!$W$127,'General Ledger'!$U$128,'General Ledger'!$W$128,'General Ledger'!$U$129,'General Ledger'!$W$129,'General Ledger'!$W$132,'General Ledger'!$W$133,'General Ledger'!$U$134</definedName>
    <definedName name="QB_FORMULA_7" localSheetId="5" hidden="1">'Jan-Sept I&amp;E'!$N$76,'Jan-Sept I&amp;E'!$P$76,'Jan-Sept I&amp;E'!$N$77,'Jan-Sept I&amp;E'!$P$77,'Jan-Sept I&amp;E'!$N$78,'Jan-Sept I&amp;E'!$P$78,'Jan-Sept I&amp;E'!$N$79,'Jan-Sept I&amp;E'!$P$79,'Jan-Sept I&amp;E'!$N$80,'Jan-Sept I&amp;E'!$P$80,'Jan-Sept I&amp;E'!$N$81,'Jan-Sept I&amp;E'!$P$81,'Jan-Sept I&amp;E'!$N$82,'Jan-Sept I&amp;E'!$P$82,'Jan-Sept I&amp;E'!$J$83,'Jan-Sept I&amp;E'!$L$83</definedName>
    <definedName name="QB_FORMULA_7" localSheetId="4" hidden="1">'Sept I&amp;E'!$N$65,'Sept I&amp;E'!$P$65,'Sept I&amp;E'!$N$66,'Sept I&amp;E'!$P$66,'Sept I&amp;E'!$N$67,'Sept I&amp;E'!$P$67,'Sept I&amp;E'!$N$68,'Sept I&amp;E'!$P$68,'Sept I&amp;E'!$N$69,'Sept I&amp;E'!$P$69,'Sept I&amp;E'!$J$70,'Sept I&amp;E'!$L$70,'Sept I&amp;E'!$N$70,'Sept I&amp;E'!$P$70,'Sept I&amp;E'!$N$72,'Sept I&amp;E'!$P$72</definedName>
    <definedName name="QB_FORMULA_8" localSheetId="6" hidden="1">BVA!$N$83,BVA!$P$83,BVA!$N$85,BVA!$P$85,BVA!$N$86,BVA!$P$86,BVA!$N$87,BVA!$P$87,BVA!$J$88,BVA!$L$88,BVA!$N$88,BVA!$P$88,BVA!$J$89,BVA!$L$89,BVA!$N$89,BVA!$P$89</definedName>
    <definedName name="QB_FORMULA_8" localSheetId="1" hidden="1">'General Ledger'!$W$134,'General Ledger'!$W$136,'General Ledger'!$U$137,'General Ledger'!$W$137,'General Ledger'!$U$138,'General Ledger'!$W$138,'General Ledger'!$W$142,'General Ledger'!$W$143,'General Ledger'!$W$144,'General Ledger'!$W$145,'General Ledger'!$W$146,'General Ledger'!$U$148,'General Ledger'!$W$148,'General Ledger'!$W$151,'General Ledger'!$U$152,'General Ledger'!$W$152</definedName>
    <definedName name="QB_FORMULA_8" localSheetId="5" hidden="1">'Jan-Sept I&amp;E'!$N$83,'Jan-Sept I&amp;E'!$P$83,'Jan-Sept I&amp;E'!$N$85,'Jan-Sept I&amp;E'!$P$85,'Jan-Sept I&amp;E'!$N$86,'Jan-Sept I&amp;E'!$P$86,'Jan-Sept I&amp;E'!$N$87,'Jan-Sept I&amp;E'!$P$87,'Jan-Sept I&amp;E'!$J$88,'Jan-Sept I&amp;E'!$L$88,'Jan-Sept I&amp;E'!$N$88,'Jan-Sept I&amp;E'!$P$88,'Jan-Sept I&amp;E'!$J$89,'Jan-Sept I&amp;E'!$L$89,'Jan-Sept I&amp;E'!$N$89,'Jan-Sept I&amp;E'!$P$89</definedName>
    <definedName name="QB_FORMULA_8" localSheetId="4" hidden="1">'Sept I&amp;E'!$N$73,'Sept I&amp;E'!$P$73,'Sept I&amp;E'!$N$74,'Sept I&amp;E'!$P$74,'Sept I&amp;E'!$J$75,'Sept I&amp;E'!$L$75,'Sept I&amp;E'!$N$75,'Sept I&amp;E'!$P$75,'Sept I&amp;E'!$J$76,'Sept I&amp;E'!$L$76,'Sept I&amp;E'!$N$76,'Sept I&amp;E'!$P$76,'Sept I&amp;E'!$N$78,'Sept I&amp;E'!$P$78,'Sept I&amp;E'!$N$79,'Sept I&amp;E'!$P$79</definedName>
    <definedName name="QB_FORMULA_9" localSheetId="6" hidden="1">BVA!$N$91,BVA!$P$91,BVA!$N$92,BVA!$P$92,BVA!$N$93,BVA!$P$93,BVA!$J$95,BVA!$L$95,BVA!$N$95,BVA!$P$95,BVA!$N$100,BVA!$P$100,BVA!$J$101,BVA!$L$101,BVA!$N$101,BVA!$P$101</definedName>
    <definedName name="QB_FORMULA_9" localSheetId="1" hidden="1">'General Ledger'!$W$154,'General Ledger'!$W$155,'General Ledger'!$U$156,'General Ledger'!$W$156,'General Ledger'!$W$158,'General Ledger'!$U$159,'General Ledger'!$W$159,'General Ledger'!$W$161,'General Ledger'!$U$162,'General Ledger'!$W$162,'General Ledger'!$U$163,'General Ledger'!$W$163,'General Ledger'!$W$167,'General Ledger'!$U$168,'General Ledger'!$W$168,'General Ledger'!$W$170</definedName>
    <definedName name="QB_FORMULA_9" localSheetId="5" hidden="1">'Jan-Sept I&amp;E'!$N$91,'Jan-Sept I&amp;E'!$P$91,'Jan-Sept I&amp;E'!$N$92,'Jan-Sept I&amp;E'!$P$92,'Jan-Sept I&amp;E'!$N$93,'Jan-Sept I&amp;E'!$P$93,'Jan-Sept I&amp;E'!$J$95,'Jan-Sept I&amp;E'!$L$95,'Jan-Sept I&amp;E'!$N$95,'Jan-Sept I&amp;E'!$P$95,'Jan-Sept I&amp;E'!$N$100,'Jan-Sept I&amp;E'!$P$100,'Jan-Sept I&amp;E'!$J$101,'Jan-Sept I&amp;E'!$L$101,'Jan-Sept I&amp;E'!$N$101,'Jan-Sept I&amp;E'!$P$101</definedName>
    <definedName name="QB_FORMULA_9" localSheetId="4" hidden="1">'Sept I&amp;E'!$N$80,'Sept I&amp;E'!$P$80,'Sept I&amp;E'!$J$81,'Sept I&amp;E'!$L$81,'Sept I&amp;E'!$N$81,'Sept I&amp;E'!$P$81,'Sept I&amp;E'!$N$84,'Sept I&amp;E'!$P$84,'Sept I&amp;E'!$N$85,'Sept I&amp;E'!$P$85,'Sept I&amp;E'!$N$86,'Sept I&amp;E'!$P$86,'Sept I&amp;E'!$N$87,'Sept I&amp;E'!$P$87,'Sept I&amp;E'!$J$88,'Sept I&amp;E'!$L$88</definedName>
    <definedName name="QB_ROW_1" localSheetId="2" hidden="1">'Balance Sheet'!$A$2</definedName>
    <definedName name="QB_ROW_10031" localSheetId="2" hidden="1">'Balance Sheet'!$D$33</definedName>
    <definedName name="QB_ROW_1011" localSheetId="2" hidden="1">'Balance Sheet'!$B$3</definedName>
    <definedName name="QB_ROW_10331" localSheetId="2" hidden="1">'Balance Sheet'!$D$35</definedName>
    <definedName name="QB_ROW_105250" localSheetId="6" hidden="1">BVA!$F$174</definedName>
    <definedName name="QB_ROW_105250" localSheetId="5" hidden="1">'Jan-Sept I&amp;E'!$F$173</definedName>
    <definedName name="QB_ROW_105250" localSheetId="4" hidden="1">'Sept I&amp;E'!$F$140</definedName>
    <definedName name="QB_ROW_106250" localSheetId="6" hidden="1">BVA!$F$193</definedName>
    <definedName name="QB_ROW_106250" localSheetId="5" hidden="1">'Jan-Sept I&amp;E'!$F$192</definedName>
    <definedName name="QB_ROW_106250" localSheetId="4" hidden="1">'Sept I&amp;E'!$F$156</definedName>
    <definedName name="QB_ROW_107050" localSheetId="6" hidden="1">BVA!$F$194</definedName>
    <definedName name="QB_ROW_107050" localSheetId="5" hidden="1">'Jan-Sept I&amp;E'!$F$193</definedName>
    <definedName name="QB_ROW_107050" localSheetId="4" hidden="1">'Sept I&amp;E'!$F$157</definedName>
    <definedName name="QB_ROW_107260" localSheetId="6" hidden="1">BVA!$G$197</definedName>
    <definedName name="QB_ROW_107260" localSheetId="5" hidden="1">'Jan-Sept I&amp;E'!$G$196</definedName>
    <definedName name="QB_ROW_107260" localSheetId="4" hidden="1">'Sept I&amp;E'!$G$159</definedName>
    <definedName name="QB_ROW_107350" localSheetId="6" hidden="1">BVA!$F$198</definedName>
    <definedName name="QB_ROW_107350" localSheetId="5" hidden="1">'Jan-Sept I&amp;E'!$F$197</definedName>
    <definedName name="QB_ROW_107350" localSheetId="4" hidden="1">'Sept I&amp;E'!$F$160</definedName>
    <definedName name="QB_ROW_108260" localSheetId="6" hidden="1">BVA!$G$147</definedName>
    <definedName name="QB_ROW_108260" localSheetId="5" hidden="1">'Jan-Sept I&amp;E'!$G$146</definedName>
    <definedName name="QB_ROW_108260" localSheetId="4" hidden="1">'Sept I&amp;E'!$G$127</definedName>
    <definedName name="QB_ROW_109260" localSheetId="6" hidden="1">BVA!$G$31</definedName>
    <definedName name="QB_ROW_109260" localSheetId="5" hidden="1">'Jan-Sept I&amp;E'!$G$31</definedName>
    <definedName name="QB_ROW_11031" localSheetId="2" hidden="1">'Balance Sheet'!$D$36</definedName>
    <definedName name="QB_ROW_112250" localSheetId="6" hidden="1">BVA!$F$133</definedName>
    <definedName name="QB_ROW_112250" localSheetId="5" hidden="1">'Jan-Sept I&amp;E'!$F$133</definedName>
    <definedName name="QB_ROW_112250" localSheetId="4" hidden="1">'Sept I&amp;E'!$F$114</definedName>
    <definedName name="QB_ROW_113240" localSheetId="6" hidden="1">BVA!$E$7</definedName>
    <definedName name="QB_ROW_113240" localSheetId="5" hidden="1">'Jan-Sept I&amp;E'!$E$7</definedName>
    <definedName name="QB_ROW_113240" localSheetId="4" hidden="1">'Sept I&amp;E'!$E$6</definedName>
    <definedName name="QB_ROW_11331" localSheetId="2" hidden="1">'Balance Sheet'!$D$38</definedName>
    <definedName name="QB_ROW_114030" localSheetId="6" hidden="1">BVA!$D$206</definedName>
    <definedName name="QB_ROW_114030" localSheetId="5" hidden="1">'Jan-Sept I&amp;E'!$D$205</definedName>
    <definedName name="QB_ROW_114330" localSheetId="6" hidden="1">BVA!$D$209</definedName>
    <definedName name="QB_ROW_114330" localSheetId="5" hidden="1">'Jan-Sept I&amp;E'!$D$208</definedName>
    <definedName name="QB_ROW_117220" localSheetId="2" hidden="1">'Balance Sheet'!$C$19</definedName>
    <definedName name="QB_ROW_118220" localSheetId="2" hidden="1">'Balance Sheet'!$C$25</definedName>
    <definedName name="QB_ROW_12031" localSheetId="2" hidden="1">'Balance Sheet'!$D$39</definedName>
    <definedName name="QB_ROW_1220" localSheetId="2" hidden="1">'Balance Sheet'!$C$64</definedName>
    <definedName name="QB_ROW_12331" localSheetId="2" hidden="1">'Balance Sheet'!$D$51</definedName>
    <definedName name="QB_ROW_124040" localSheetId="1" hidden="1">'General Ledger'!$E$62</definedName>
    <definedName name="QB_ROW_124270" localSheetId="6" hidden="1">BVA!$H$70</definedName>
    <definedName name="QB_ROW_124270" localSheetId="5" hidden="1">'Jan-Sept I&amp;E'!$H$70</definedName>
    <definedName name="QB_ROW_124270" localSheetId="4" hidden="1">'Sept I&amp;E'!$H$57</definedName>
    <definedName name="QB_ROW_124340" localSheetId="1" hidden="1">'General Ledger'!$E$65</definedName>
    <definedName name="QB_ROW_125260" localSheetId="6" hidden="1">BVA!$G$161</definedName>
    <definedName name="QB_ROW_125260" localSheetId="5" hidden="1">'Jan-Sept I&amp;E'!$G$160</definedName>
    <definedName name="QB_ROW_127220" localSheetId="2" hidden="1">'Balance Sheet'!$C$27</definedName>
    <definedName name="QB_ROW_128260" localSheetId="6" hidden="1">BVA!$G$166</definedName>
    <definedName name="QB_ROW_128260" localSheetId="5" hidden="1">'Jan-Sept I&amp;E'!$G$165</definedName>
    <definedName name="QB_ROW_129220" localSheetId="2" hidden="1">'Balance Sheet'!$C$65</definedName>
    <definedName name="QB_ROW_130010" localSheetId="1" hidden="1">'General Ledger'!$B$7</definedName>
    <definedName name="QB_ROW_130040" localSheetId="6" hidden="1">BVA!$E$25</definedName>
    <definedName name="QB_ROW_130040" localSheetId="5" hidden="1">'Jan-Sept I&amp;E'!$E$25</definedName>
    <definedName name="QB_ROW_130040" localSheetId="4" hidden="1">'Sept I&amp;E'!$E$19</definedName>
    <definedName name="QB_ROW_130310" localSheetId="1" hidden="1">'General Ledger'!$B$184</definedName>
    <definedName name="QB_ROW_130340" localSheetId="6" hidden="1">BVA!$E$126</definedName>
    <definedName name="QB_ROW_130340" localSheetId="5" hidden="1">'Jan-Sept I&amp;E'!$E$126</definedName>
    <definedName name="QB_ROW_130340" localSheetId="4" hidden="1">'Sept I&amp;E'!$E$107</definedName>
    <definedName name="QB_ROW_131020" localSheetId="1" hidden="1">'General Ledger'!$C$139</definedName>
    <definedName name="QB_ROW_131050" localSheetId="6" hidden="1">BVA!$F$96</definedName>
    <definedName name="QB_ROW_131050" localSheetId="5" hidden="1">'Jan-Sept I&amp;E'!$F$96</definedName>
    <definedName name="QB_ROW_131050" localSheetId="4" hidden="1">'Sept I&amp;E'!$F$82</definedName>
    <definedName name="QB_ROW_1311" localSheetId="2" hidden="1">'Balance Sheet'!$B$17</definedName>
    <definedName name="QB_ROW_131320" localSheetId="1" hidden="1">'General Ledger'!$C$183</definedName>
    <definedName name="QB_ROW_131350" localSheetId="6" hidden="1">BVA!$F$125</definedName>
    <definedName name="QB_ROW_131350" localSheetId="5" hidden="1">'Jan-Sept I&amp;E'!$F$125</definedName>
    <definedName name="QB_ROW_131350" localSheetId="4" hidden="1">'Sept I&amp;E'!$F$106</definedName>
    <definedName name="QB_ROW_132040" localSheetId="6" hidden="1">BVA!$E$127</definedName>
    <definedName name="QB_ROW_132040" localSheetId="5" hidden="1">'Jan-Sept I&amp;E'!$E$127</definedName>
    <definedName name="QB_ROW_132040" localSheetId="4" hidden="1">'Sept I&amp;E'!$E$108</definedName>
    <definedName name="QB_ROW_132340" localSheetId="6" hidden="1">BVA!$E$130</definedName>
    <definedName name="QB_ROW_132340" localSheetId="5" hidden="1">'Jan-Sept I&amp;E'!$E$130</definedName>
    <definedName name="QB_ROW_132340" localSheetId="4" hidden="1">'Sept I&amp;E'!$E$111</definedName>
    <definedName name="QB_ROW_133010" localSheetId="1" hidden="1">'General Ledger'!$B$185</definedName>
    <definedName name="QB_ROW_133040" localSheetId="6" hidden="1">BVA!$E$131</definedName>
    <definedName name="QB_ROW_133040" localSheetId="5" hidden="1">'Jan-Sept I&amp;E'!$E$131</definedName>
    <definedName name="QB_ROW_133040" localSheetId="4" hidden="1">'Sept I&amp;E'!$E$112</definedName>
    <definedName name="QB_ROW_133310" localSheetId="1" hidden="1">'General Ledger'!$B$192</definedName>
    <definedName name="QB_ROW_133340" localSheetId="6" hidden="1">BVA!$E$137</definedName>
    <definedName name="QB_ROW_133340" localSheetId="5" hidden="1">'Jan-Sept I&amp;E'!$E$137</definedName>
    <definedName name="QB_ROW_133340" localSheetId="4" hidden="1">'Sept I&amp;E'!$E$118</definedName>
    <definedName name="QB_ROW_134010" localSheetId="1" hidden="1">'General Ledger'!$B$193</definedName>
    <definedName name="QB_ROW_134040" localSheetId="6" hidden="1">BVA!$E$138</definedName>
    <definedName name="QB_ROW_134040" localSheetId="5" hidden="1">'Jan-Sept I&amp;E'!$E$138</definedName>
    <definedName name="QB_ROW_134040" localSheetId="4" hidden="1">'Sept I&amp;E'!$E$119</definedName>
    <definedName name="QB_ROW_134310" localSheetId="1" hidden="1">'General Ledger'!$B$214</definedName>
    <definedName name="QB_ROW_134340" localSheetId="6" hidden="1">BVA!$E$172</definedName>
    <definedName name="QB_ROW_134340" localSheetId="5" hidden="1">'Jan-Sept I&amp;E'!$E$171</definedName>
    <definedName name="QB_ROW_134340" localSheetId="4" hidden="1">'Sept I&amp;E'!$E$138</definedName>
    <definedName name="QB_ROW_136260" localSheetId="6" hidden="1">BVA!$G$36</definedName>
    <definedName name="QB_ROW_136260" localSheetId="5" hidden="1">'Jan-Sept I&amp;E'!$G$36</definedName>
    <definedName name="QB_ROW_136260" localSheetId="4" hidden="1">'Sept I&amp;E'!$G$27</definedName>
    <definedName name="QB_ROW_137370" localSheetId="6" hidden="1">BVA!$H$102</definedName>
    <definedName name="QB_ROW_137370" localSheetId="5" hidden="1">'Jan-Sept I&amp;E'!$H$102</definedName>
    <definedName name="QB_ROW_137370" localSheetId="4" hidden="1">'Sept I&amp;E'!$H$85</definedName>
    <definedName name="QB_ROW_139030" localSheetId="1" hidden="1">'General Ledger'!$D$71</definedName>
    <definedName name="QB_ROW_139260" localSheetId="6" hidden="1">BVA!$G$73</definedName>
    <definedName name="QB_ROW_139260" localSheetId="5" hidden="1">'Jan-Sept I&amp;E'!$G$73</definedName>
    <definedName name="QB_ROW_139260" localSheetId="4" hidden="1">'Sept I&amp;E'!$G$60</definedName>
    <definedName name="QB_ROW_139330" localSheetId="1" hidden="1">'General Ledger'!$D$74</definedName>
    <definedName name="QB_ROW_14011" localSheetId="2" hidden="1">'Balance Sheet'!$B$54</definedName>
    <definedName name="QB_ROW_14250" localSheetId="2" hidden="1">'Balance Sheet'!$F$46</definedName>
    <definedName name="QB_ROW_143030" localSheetId="1" hidden="1">'General Ledger'!$D$18</definedName>
    <definedName name="QB_ROW_14311" localSheetId="2" hidden="1">'Balance Sheet'!$B$67</definedName>
    <definedName name="QB_ROW_143260" localSheetId="6" hidden="1">BVA!$G$44</definedName>
    <definedName name="QB_ROW_143260" localSheetId="5" hidden="1">'Jan-Sept I&amp;E'!$G$44</definedName>
    <definedName name="QB_ROW_143260" localSheetId="4" hidden="1">'Sept I&amp;E'!$G$35</definedName>
    <definedName name="QB_ROW_143330" localSheetId="1" hidden="1">'General Ledger'!$D$20</definedName>
    <definedName name="QB_ROW_144030" localSheetId="1" hidden="1">'General Ledger'!$D$201</definedName>
    <definedName name="QB_ROW_144260" localSheetId="6" hidden="1">BVA!$G$154</definedName>
    <definedName name="QB_ROW_144260" localSheetId="5" hidden="1">'Jan-Sept I&amp;E'!$G$153</definedName>
    <definedName name="QB_ROW_144260" localSheetId="4" hidden="1">'Sept I&amp;E'!$G$133</definedName>
    <definedName name="QB_ROW_144330" localSheetId="1" hidden="1">'General Ledger'!$D$205</definedName>
    <definedName name="QB_ROW_145030" localSheetId="1" hidden="1">'General Ledger'!$D$206</definedName>
    <definedName name="QB_ROW_145260" localSheetId="6" hidden="1">BVA!$G$155</definedName>
    <definedName name="QB_ROW_145260" localSheetId="5" hidden="1">'Jan-Sept I&amp;E'!$G$154</definedName>
    <definedName name="QB_ROW_145260" localSheetId="4" hidden="1">'Sept I&amp;E'!$G$134</definedName>
    <definedName name="QB_ROW_145330" localSheetId="1" hidden="1">'General Ledger'!$D$208</definedName>
    <definedName name="QB_ROW_147260" localSheetId="6" hidden="1">BVA!$G$163</definedName>
    <definedName name="QB_ROW_147260" localSheetId="5" hidden="1">'Jan-Sept I&amp;E'!$G$162</definedName>
    <definedName name="QB_ROW_148030" localSheetId="2" hidden="1">'Balance Sheet'!$D$5</definedName>
    <definedName name="QB_ROW_148330" localSheetId="2" hidden="1">'Balance Sheet'!$D$12</definedName>
    <definedName name="QB_ROW_149260" localSheetId="6" hidden="1">BVA!$G$165</definedName>
    <definedName name="QB_ROW_149260" localSheetId="5" hidden="1">'Jan-Sept I&amp;E'!$G$164</definedName>
    <definedName name="QB_ROW_153260" localSheetId="6" hidden="1">BVA!$G$160</definedName>
    <definedName name="QB_ROW_153260" localSheetId="5" hidden="1">'Jan-Sept I&amp;E'!$G$159</definedName>
    <definedName name="QB_ROW_154260" localSheetId="6" hidden="1">BVA!$G$158</definedName>
    <definedName name="QB_ROW_154260" localSheetId="5" hidden="1">'Jan-Sept I&amp;E'!$G$157</definedName>
    <definedName name="QB_ROW_155260" localSheetId="6" hidden="1">BVA!$G$159</definedName>
    <definedName name="QB_ROW_155260" localSheetId="5" hidden="1">'Jan-Sept I&amp;E'!$G$158</definedName>
    <definedName name="QB_ROW_156040" localSheetId="1" hidden="1">'General Ledger'!$E$141</definedName>
    <definedName name="QB_ROW_156070" localSheetId="6" hidden="1">BVA!$H$98</definedName>
    <definedName name="QB_ROW_156070" localSheetId="5" hidden="1">'Jan-Sept I&amp;E'!$H$98</definedName>
    <definedName name="QB_ROW_156280" localSheetId="6" hidden="1">BVA!$I$100</definedName>
    <definedName name="QB_ROW_156280" localSheetId="5" hidden="1">'Jan-Sept I&amp;E'!$I$100</definedName>
    <definedName name="QB_ROW_156340" localSheetId="1" hidden="1">'General Ledger'!$E$147</definedName>
    <definedName name="QB_ROW_156370" localSheetId="6" hidden="1">BVA!$H$101</definedName>
    <definedName name="QB_ROW_156370" localSheetId="5" hidden="1">'Jan-Sept I&amp;E'!$H$101</definedName>
    <definedName name="QB_ROW_156370" localSheetId="4" hidden="1">'Sept I&amp;E'!$H$84</definedName>
    <definedName name="QB_ROW_157370" localSheetId="6" hidden="1">BVA!$H$103</definedName>
    <definedName name="QB_ROW_157370" localSheetId="5" hidden="1">'Jan-Sept I&amp;E'!$H$103</definedName>
    <definedName name="QB_ROW_157370" localSheetId="4" hidden="1">'Sept I&amp;E'!$H$86</definedName>
    <definedName name="QB_ROW_161250" localSheetId="6" hidden="1">BVA!$F$175</definedName>
    <definedName name="QB_ROW_161250" localSheetId="5" hidden="1">'Jan-Sept I&amp;E'!$F$174</definedName>
    <definedName name="QB_ROW_164040" localSheetId="1" hidden="1">'General Ledger'!$E$153</definedName>
    <definedName name="QB_ROW_164270" localSheetId="6" hidden="1">BVA!$H$110</definedName>
    <definedName name="QB_ROW_164270" localSheetId="5" hidden="1">'Jan-Sept I&amp;E'!$H$110</definedName>
    <definedName name="QB_ROW_164270" localSheetId="4" hidden="1">'Sept I&amp;E'!$H$92</definedName>
    <definedName name="QB_ROW_164340" localSheetId="1" hidden="1">'General Ledger'!$E$156</definedName>
    <definedName name="QB_ROW_165270" localSheetId="6" hidden="1">BVA!$H$68</definedName>
    <definedName name="QB_ROW_165270" localSheetId="5" hidden="1">'Jan-Sept I&amp;E'!$H$68</definedName>
    <definedName name="QB_ROW_165270" localSheetId="4" hidden="1">'Sept I&amp;E'!$H$55</definedName>
    <definedName name="QB_ROW_167050" localSheetId="1" hidden="1">'General Ledger'!$F$169</definedName>
    <definedName name="QB_ROW_167280" localSheetId="6" hidden="1">BVA!$I$118</definedName>
    <definedName name="QB_ROW_167280" localSheetId="5" hidden="1">'Jan-Sept I&amp;E'!$I$118</definedName>
    <definedName name="QB_ROW_167280" localSheetId="4" hidden="1">'Sept I&amp;E'!$I$99</definedName>
    <definedName name="QB_ROW_167350" localSheetId="1" hidden="1">'General Ledger'!$F$171</definedName>
    <definedName name="QB_ROW_169240" localSheetId="2" hidden="1">'Balance Sheet'!$E$34</definedName>
    <definedName name="QB_ROW_17221" localSheetId="2" hidden="1">'Balance Sheet'!$C$66</definedName>
    <definedName name="QB_ROW_174230" localSheetId="2" hidden="1">'Balance Sheet'!$D$61</definedName>
    <definedName name="QB_ROW_177030" localSheetId="1" hidden="1">'General Ledger'!$D$12</definedName>
    <definedName name="QB_ROW_177260" localSheetId="6" hidden="1">BVA!$G$41</definedName>
    <definedName name="QB_ROW_177260" localSheetId="5" hidden="1">'Jan-Sept I&amp;E'!$G$41</definedName>
    <definedName name="QB_ROW_177260" localSheetId="4" hidden="1">'Sept I&amp;E'!$G$32</definedName>
    <definedName name="QB_ROW_177330" localSheetId="1" hidden="1">'General Ledger'!$D$14</definedName>
    <definedName name="QB_ROW_178260" localSheetId="6" hidden="1">BVA!$G$37</definedName>
    <definedName name="QB_ROW_178260" localSheetId="5" hidden="1">'Jan-Sept I&amp;E'!$G$37</definedName>
    <definedName name="QB_ROW_178260" localSheetId="4" hidden="1">'Sept I&amp;E'!$G$28</definedName>
    <definedName name="QB_ROW_18220" localSheetId="2" hidden="1">'Balance Sheet'!$C$24</definedName>
    <definedName name="QB_ROW_18301" localSheetId="6" hidden="1">BVA!$A$249</definedName>
    <definedName name="QB_ROW_18301" localSheetId="5" hidden="1">'Jan-Sept I&amp;E'!$A$248</definedName>
    <definedName name="QB_ROW_18301" localSheetId="4" hidden="1">'Sept I&amp;E'!$A$183</definedName>
    <definedName name="QB_ROW_185040" localSheetId="1" hidden="1">'General Ledger'!$E$157</definedName>
    <definedName name="QB_ROW_185270" localSheetId="6" hidden="1">BVA!$H$111</definedName>
    <definedName name="QB_ROW_185270" localSheetId="5" hidden="1">'Jan-Sept I&amp;E'!$H$111</definedName>
    <definedName name="QB_ROW_185270" localSheetId="4" hidden="1">'Sept I&amp;E'!$H$93</definedName>
    <definedName name="QB_ROW_185340" localSheetId="1" hidden="1">'General Ledger'!$E$159</definedName>
    <definedName name="QB_ROW_187020" localSheetId="2" hidden="1">'Balance Sheet'!$C$56</definedName>
    <definedName name="QB_ROW_187320" localSheetId="2" hidden="1">'Balance Sheet'!$C$63</definedName>
    <definedName name="QB_ROW_190010" localSheetId="1" hidden="1">'General Ledger'!$B$215</definedName>
    <definedName name="QB_ROW_190040" localSheetId="6" hidden="1">BVA!$E$177</definedName>
    <definedName name="QB_ROW_190040" localSheetId="5" hidden="1">'Jan-Sept I&amp;E'!$E$176</definedName>
    <definedName name="QB_ROW_190040" localSheetId="4" hidden="1">'Sept I&amp;E'!$E$142</definedName>
    <definedName name="QB_ROW_19011" localSheetId="6" hidden="1">BVA!$B$3</definedName>
    <definedName name="QB_ROW_19011" localSheetId="5" hidden="1">'Jan-Sept I&amp;E'!$B$3</definedName>
    <definedName name="QB_ROW_19011" localSheetId="4" hidden="1">'Sept I&amp;E'!$B$3</definedName>
    <definedName name="QB_ROW_190310" localSheetId="1" hidden="1">'General Ledger'!$B$231</definedName>
    <definedName name="QB_ROW_190340" localSheetId="6" hidden="1">BVA!$E$191</definedName>
    <definedName name="QB_ROW_190340" localSheetId="5" hidden="1">'Jan-Sept I&amp;E'!$E$190</definedName>
    <definedName name="QB_ROW_190340" localSheetId="4" hidden="1">'Sept I&amp;E'!$E$154</definedName>
    <definedName name="QB_ROW_19050" localSheetId="6" hidden="1">BVA!$F$30</definedName>
    <definedName name="QB_ROW_19050" localSheetId="5" hidden="1">'Jan-Sept I&amp;E'!$F$30</definedName>
    <definedName name="QB_ROW_191250" localSheetId="6" hidden="1">BVA!$F$185</definedName>
    <definedName name="QB_ROW_191250" localSheetId="5" hidden="1">'Jan-Sept I&amp;E'!$F$184</definedName>
    <definedName name="QB_ROW_191250" localSheetId="4" hidden="1">'Sept I&amp;E'!$F$150</definedName>
    <definedName name="QB_ROW_19260" localSheetId="6" hidden="1">BVA!$G$32</definedName>
    <definedName name="QB_ROW_19260" localSheetId="5" hidden="1">'Jan-Sept I&amp;E'!$G$32</definedName>
    <definedName name="QB_ROW_19311" localSheetId="6" hidden="1">BVA!$B$203</definedName>
    <definedName name="QB_ROW_19311" localSheetId="5" hidden="1">'Jan-Sept I&amp;E'!$B$202</definedName>
    <definedName name="QB_ROW_19311" localSheetId="4" hidden="1">'Sept I&amp;E'!$B$163</definedName>
    <definedName name="QB_ROW_193220" localSheetId="2" hidden="1">'Balance Sheet'!$C$55</definedName>
    <definedName name="QB_ROW_19350" localSheetId="6" hidden="1">BVA!$F$33</definedName>
    <definedName name="QB_ROW_19350" localSheetId="5" hidden="1">'Jan-Sept I&amp;E'!$F$33</definedName>
    <definedName name="QB_ROW_19350" localSheetId="4" hidden="1">'Sept I&amp;E'!$F$24</definedName>
    <definedName name="QB_ROW_198040" localSheetId="1" hidden="1">'General Ledger'!$E$34</definedName>
    <definedName name="QB_ROW_198070" localSheetId="6" hidden="1">BVA!$H$56</definedName>
    <definedName name="QB_ROW_198070" localSheetId="5" hidden="1">'Jan-Sept I&amp;E'!$H$56</definedName>
    <definedName name="QB_ROW_198070" localSheetId="4" hidden="1">'Sept I&amp;E'!$H$47</definedName>
    <definedName name="QB_ROW_198340" localSheetId="1" hidden="1">'General Ledger'!$E$44</definedName>
    <definedName name="QB_ROW_198370" localSheetId="6" hidden="1">BVA!$H$64</definedName>
    <definedName name="QB_ROW_198370" localSheetId="5" hidden="1">'Jan-Sept I&amp;E'!$H$64</definedName>
    <definedName name="QB_ROW_198370" localSheetId="4" hidden="1">'Sept I&amp;E'!$H$53</definedName>
    <definedName name="QB_ROW_199250" localSheetId="6" hidden="1">BVA!$F$184</definedName>
    <definedName name="QB_ROW_199250" localSheetId="5" hidden="1">'Jan-Sept I&amp;E'!$F$183</definedName>
    <definedName name="QB_ROW_199250" localSheetId="4" hidden="1">'Sept I&amp;E'!$F$149</definedName>
    <definedName name="QB_ROW_200040" localSheetId="1" hidden="1">'General Ledger'!$E$176</definedName>
    <definedName name="QB_ROW_200270" localSheetId="6" hidden="1">BVA!$H$121</definedName>
    <definedName name="QB_ROW_200270" localSheetId="5" hidden="1">'Jan-Sept I&amp;E'!$H$121</definedName>
    <definedName name="QB_ROW_200270" localSheetId="4" hidden="1">'Sept I&amp;E'!$H$102</definedName>
    <definedName name="QB_ROW_20031" localSheetId="6" hidden="1">BVA!$D$4</definedName>
    <definedName name="QB_ROW_20031" localSheetId="5" hidden="1">'Jan-Sept I&amp;E'!$D$4</definedName>
    <definedName name="QB_ROW_20031" localSheetId="4" hidden="1">'Sept I&amp;E'!$D$4</definedName>
    <definedName name="QB_ROW_200340" localSheetId="1" hidden="1">'General Ledger'!$E$178</definedName>
    <definedName name="QB_ROW_2021" localSheetId="2" hidden="1">'Balance Sheet'!$C$4</definedName>
    <definedName name="QB_ROW_202240" localSheetId="6" hidden="1">BVA!$E$201</definedName>
    <definedName name="QB_ROW_202240" localSheetId="5" hidden="1">'Jan-Sept I&amp;E'!$E$200</definedName>
    <definedName name="QB_ROW_20331" localSheetId="6" hidden="1">BVA!$D$22</definedName>
    <definedName name="QB_ROW_20331" localSheetId="5" hidden="1">'Jan-Sept I&amp;E'!$D$22</definedName>
    <definedName name="QB_ROW_20331" localSheetId="4" hidden="1">'Sept I&amp;E'!$D$16</definedName>
    <definedName name="QB_ROW_206050" localSheetId="1" hidden="1">'General Ledger'!$F$41</definedName>
    <definedName name="QB_ROW_206280" localSheetId="6" hidden="1">BVA!$I$59</definedName>
    <definedName name="QB_ROW_206280" localSheetId="5" hidden="1">'Jan-Sept I&amp;E'!$I$59</definedName>
    <definedName name="QB_ROW_206280" localSheetId="4" hidden="1">'Sept I&amp;E'!$I$50</definedName>
    <definedName name="QB_ROW_206350" localSheetId="1" hidden="1">'General Ledger'!$F$43</definedName>
    <definedName name="QB_ROW_207020" localSheetId="1" hidden="1">'General Ledger'!$C$216</definedName>
    <definedName name="QB_ROW_207050" localSheetId="6" hidden="1">BVA!$F$179</definedName>
    <definedName name="QB_ROW_207050" localSheetId="5" hidden="1">'Jan-Sept I&amp;E'!$F$178</definedName>
    <definedName name="QB_ROW_207050" localSheetId="4" hidden="1">'Sept I&amp;E'!$F$144</definedName>
    <definedName name="QB_ROW_207260" localSheetId="6" hidden="1">BVA!$G$181</definedName>
    <definedName name="QB_ROW_207260" localSheetId="5" hidden="1">'Jan-Sept I&amp;E'!$G$180</definedName>
    <definedName name="QB_ROW_207260" localSheetId="4" hidden="1">'Sept I&amp;E'!$G$146</definedName>
    <definedName name="QB_ROW_207320" localSheetId="1" hidden="1">'General Ledger'!$C$225</definedName>
    <definedName name="QB_ROW_207350" localSheetId="6" hidden="1">BVA!$F$182</definedName>
    <definedName name="QB_ROW_207350" localSheetId="5" hidden="1">'Jan-Sept I&amp;E'!$F$181</definedName>
    <definedName name="QB_ROW_207350" localSheetId="4" hidden="1">'Sept I&amp;E'!$F$147</definedName>
    <definedName name="QB_ROW_208250" localSheetId="6" hidden="1">BVA!$F$178</definedName>
    <definedName name="QB_ROW_208250" localSheetId="5" hidden="1">'Jan-Sept I&amp;E'!$F$177</definedName>
    <definedName name="QB_ROW_208250" localSheetId="4" hidden="1">'Sept I&amp;E'!$F$143</definedName>
    <definedName name="QB_ROW_210040" localSheetId="6" hidden="1">BVA!$E$173</definedName>
    <definedName name="QB_ROW_210040" localSheetId="5" hidden="1">'Jan-Sept I&amp;E'!$E$172</definedName>
    <definedName name="QB_ROW_210040" localSheetId="4" hidden="1">'Sept I&amp;E'!$E$139</definedName>
    <definedName name="QB_ROW_21031" localSheetId="6" hidden="1">BVA!$D$24</definedName>
    <definedName name="QB_ROW_21031" localSheetId="5" hidden="1">'Jan-Sept I&amp;E'!$D$24</definedName>
    <definedName name="QB_ROW_21031" localSheetId="4" hidden="1">'Sept I&amp;E'!$D$18</definedName>
    <definedName name="QB_ROW_210340" localSheetId="6" hidden="1">BVA!$E$176</definedName>
    <definedName name="QB_ROW_210340" localSheetId="5" hidden="1">'Jan-Sept I&amp;E'!$E$175</definedName>
    <definedName name="QB_ROW_210340" localSheetId="4" hidden="1">'Sept I&amp;E'!$E$141</definedName>
    <definedName name="QB_ROW_212250" localSheetId="6" hidden="1">BVA!$F$16</definedName>
    <definedName name="QB_ROW_212250" localSheetId="5" hidden="1">'Jan-Sept I&amp;E'!$F$16</definedName>
    <definedName name="QB_ROW_21331" localSheetId="6" hidden="1">BVA!$D$202</definedName>
    <definedName name="QB_ROW_21331" localSheetId="5" hidden="1">'Jan-Sept I&amp;E'!$D$201</definedName>
    <definedName name="QB_ROW_21331" localSheetId="4" hidden="1">'Sept I&amp;E'!$D$162</definedName>
    <definedName name="QB_ROW_214260" localSheetId="6" hidden="1">BVA!$G$150</definedName>
    <definedName name="QB_ROW_214260" localSheetId="5" hidden="1">'Jan-Sept I&amp;E'!$G$149</definedName>
    <definedName name="QB_ROW_217280" localSheetId="6" hidden="1">BVA!$I$61</definedName>
    <definedName name="QB_ROW_217280" localSheetId="5" hidden="1">'Jan-Sept I&amp;E'!$I$61</definedName>
    <definedName name="QB_ROW_218050" localSheetId="1" hidden="1">'General Ledger'!$F$38</definedName>
    <definedName name="QB_ROW_218280" localSheetId="6" hidden="1">BVA!$I$58</definedName>
    <definedName name="QB_ROW_218280" localSheetId="5" hidden="1">'Jan-Sept I&amp;E'!$I$58</definedName>
    <definedName name="QB_ROW_218280" localSheetId="4" hidden="1">'Sept I&amp;E'!$I$49</definedName>
    <definedName name="QB_ROW_218350" localSheetId="1" hidden="1">'General Ledger'!$F$40</definedName>
    <definedName name="QB_ROW_220040" localSheetId="1" hidden="1">'General Ledger'!$E$160</definedName>
    <definedName name="QB_ROW_22011" localSheetId="6" hidden="1">BVA!$B$204</definedName>
    <definedName name="QB_ROW_22011" localSheetId="5" hidden="1">'Jan-Sept I&amp;E'!$B$203</definedName>
    <definedName name="QB_ROW_22011" localSheetId="4" hidden="1">'Sept I&amp;E'!$B$164</definedName>
    <definedName name="QB_ROW_220270" localSheetId="6" hidden="1">BVA!$H$112</definedName>
    <definedName name="QB_ROW_220270" localSheetId="5" hidden="1">'Jan-Sept I&amp;E'!$H$112</definedName>
    <definedName name="QB_ROW_220270" localSheetId="4" hidden="1">'Sept I&amp;E'!$H$94</definedName>
    <definedName name="QB_ROW_220340" localSheetId="1" hidden="1">'General Ledger'!$E$162</definedName>
    <definedName name="QB_ROW_221040" localSheetId="1" hidden="1">'General Ledger'!$E$150</definedName>
    <definedName name="QB_ROW_221270" localSheetId="6" hidden="1">BVA!$H$108</definedName>
    <definedName name="QB_ROW_221270" localSheetId="5" hidden="1">'Jan-Sept I&amp;E'!$H$108</definedName>
    <definedName name="QB_ROW_221270" localSheetId="4" hidden="1">'Sept I&amp;E'!$H$90</definedName>
    <definedName name="QB_ROW_221340" localSheetId="1" hidden="1">'General Ledger'!$E$152</definedName>
    <definedName name="QB_ROW_222250" localSheetId="6" hidden="1">BVA!$F$17</definedName>
    <definedName name="QB_ROW_222250" localSheetId="5" hidden="1">'Jan-Sept I&amp;E'!$F$17</definedName>
    <definedName name="QB_ROW_222250" localSheetId="4" hidden="1">'Sept I&amp;E'!$F$13</definedName>
    <definedName name="QB_ROW_22311" localSheetId="6" hidden="1">BVA!$B$248</definedName>
    <definedName name="QB_ROW_22311" localSheetId="5" hidden="1">'Jan-Sept I&amp;E'!$B$247</definedName>
    <definedName name="QB_ROW_22311" localSheetId="4" hidden="1">'Sept I&amp;E'!$B$182</definedName>
    <definedName name="QB_ROW_2240" localSheetId="2" hidden="1">'Balance Sheet'!$E$9</definedName>
    <definedName name="QB_ROW_226260" localSheetId="6" hidden="1">BVA!$G$162</definedName>
    <definedName name="QB_ROW_226260" localSheetId="5" hidden="1">'Jan-Sept I&amp;E'!$G$161</definedName>
    <definedName name="QB_ROW_227250" localSheetId="6" hidden="1">BVA!$F$136</definedName>
    <definedName name="QB_ROW_227250" localSheetId="5" hidden="1">'Jan-Sept I&amp;E'!$F$136</definedName>
    <definedName name="QB_ROW_227250" localSheetId="4" hidden="1">'Sept I&amp;E'!$F$117</definedName>
    <definedName name="QB_ROW_23021" localSheetId="6" hidden="1">BVA!$C$205</definedName>
    <definedName name="QB_ROW_23021" localSheetId="5" hidden="1">'Jan-Sept I&amp;E'!$C$204</definedName>
    <definedName name="QB_ROW_2321" localSheetId="2" hidden="1">'Balance Sheet'!$C$13</definedName>
    <definedName name="QB_ROW_23250" localSheetId="6" hidden="1">BVA!$F$12</definedName>
    <definedName name="QB_ROW_23250" localSheetId="5" hidden="1">'Jan-Sept I&amp;E'!$F$12</definedName>
    <definedName name="QB_ROW_23250" localSheetId="4" hidden="1">'Sept I&amp;E'!$F$11</definedName>
    <definedName name="QB_ROW_23321" localSheetId="6" hidden="1">BVA!$C$221</definedName>
    <definedName name="QB_ROW_23321" localSheetId="5" hidden="1">'Jan-Sept I&amp;E'!$C$220</definedName>
    <definedName name="QB_ROW_233260" localSheetId="6" hidden="1">BVA!$G$50</definedName>
    <definedName name="QB_ROW_233260" localSheetId="5" hidden="1">'Jan-Sept I&amp;E'!$G$50</definedName>
    <definedName name="QB_ROW_233260" localSheetId="4" hidden="1">'Sept I&amp;E'!$G$41</definedName>
    <definedName name="QB_ROW_24021" localSheetId="6" hidden="1">BVA!$C$222</definedName>
    <definedName name="QB_ROW_24021" localSheetId="5" hidden="1">'Jan-Sept I&amp;E'!$C$221</definedName>
    <definedName name="QB_ROW_24021" localSheetId="4" hidden="1">'Sept I&amp;E'!$C$165</definedName>
    <definedName name="QB_ROW_24250" localSheetId="6" hidden="1">BVA!$F$13</definedName>
    <definedName name="QB_ROW_24250" localSheetId="5" hidden="1">'Jan-Sept I&amp;E'!$F$13</definedName>
    <definedName name="QB_ROW_24250" localSheetId="4" hidden="1">'Sept I&amp;E'!$F$12</definedName>
    <definedName name="QB_ROW_24321" localSheetId="6" hidden="1">BVA!$C$247</definedName>
    <definedName name="QB_ROW_24321" localSheetId="5" hidden="1">'Jan-Sept I&amp;E'!$C$246</definedName>
    <definedName name="QB_ROW_24321" localSheetId="4" hidden="1">'Sept I&amp;E'!$C$181</definedName>
    <definedName name="QB_ROW_244230" localSheetId="2" hidden="1">'Balance Sheet'!$D$62</definedName>
    <definedName name="QB_ROW_25020" localSheetId="1" hidden="1">'General Ledger'!$C$22</definedName>
    <definedName name="QB_ROW_25030" localSheetId="1" hidden="1">'General Ledger'!$D$26</definedName>
    <definedName name="QB_ROW_25050" localSheetId="6" hidden="1">BVA!$F$46</definedName>
    <definedName name="QB_ROW_25050" localSheetId="5" hidden="1">'Jan-Sept I&amp;E'!$F$46</definedName>
    <definedName name="QB_ROW_25050" localSheetId="4" hidden="1">'Sept I&amp;E'!$F$37</definedName>
    <definedName name="QB_ROW_251220" localSheetId="2" hidden="1">'Balance Sheet'!$C$20</definedName>
    <definedName name="QB_ROW_25260" localSheetId="6" hidden="1">BVA!$G$52</definedName>
    <definedName name="QB_ROW_25260" localSheetId="5" hidden="1">'Jan-Sept I&amp;E'!$G$52</definedName>
    <definedName name="QB_ROW_25260" localSheetId="4" hidden="1">'Sept I&amp;E'!$G$43</definedName>
    <definedName name="QB_ROW_25301" localSheetId="1" hidden="1">'General Ledger'!$A$242</definedName>
    <definedName name="QB_ROW_25320" localSheetId="1" hidden="1">'General Ledger'!$C$31</definedName>
    <definedName name="QB_ROW_25330" localSheetId="1" hidden="1">'General Ledger'!$D$30</definedName>
    <definedName name="QB_ROW_25350" localSheetId="6" hidden="1">BVA!$F$53</definedName>
    <definedName name="QB_ROW_25350" localSheetId="5" hidden="1">'Jan-Sept I&amp;E'!$F$53</definedName>
    <definedName name="QB_ROW_25350" localSheetId="4" hidden="1">'Sept I&amp;E'!$F$44</definedName>
    <definedName name="QB_ROW_259270" localSheetId="6" hidden="1">BVA!$H$69</definedName>
    <definedName name="QB_ROW_259270" localSheetId="5" hidden="1">'Jan-Sept I&amp;E'!$H$69</definedName>
    <definedName name="QB_ROW_259270" localSheetId="4" hidden="1">'Sept I&amp;E'!$H$56</definedName>
    <definedName name="QB_ROW_260040" localSheetId="1" hidden="1">'General Ledger'!$E$66</definedName>
    <definedName name="QB_ROW_260270" localSheetId="6" hidden="1">BVA!$H$71</definedName>
    <definedName name="QB_ROW_260270" localSheetId="5" hidden="1">'Jan-Sept I&amp;E'!$H$71</definedName>
    <definedName name="QB_ROW_260270" localSheetId="4" hidden="1">'Sept I&amp;E'!$H$58</definedName>
    <definedName name="QB_ROW_260340" localSheetId="1" hidden="1">'General Ledger'!$E$69</definedName>
    <definedName name="QB_ROW_261260" localSheetId="6" hidden="1">BVA!$G$196</definedName>
    <definedName name="QB_ROW_261260" localSheetId="5" hidden="1">'Jan-Sept I&amp;E'!$G$195</definedName>
    <definedName name="QB_ROW_261260" localSheetId="4" hidden="1">'Sept I&amp;E'!$G$158</definedName>
    <definedName name="QB_ROW_264250" localSheetId="6" hidden="1">BVA!$F$183</definedName>
    <definedName name="QB_ROW_264250" localSheetId="5" hidden="1">'Jan-Sept I&amp;E'!$F$182</definedName>
    <definedName name="QB_ROW_264250" localSheetId="4" hidden="1">'Sept I&amp;E'!$F$148</definedName>
    <definedName name="QB_ROW_27020" localSheetId="1" hidden="1">'General Ledger'!$C$11</definedName>
    <definedName name="QB_ROW_270220" localSheetId="2" hidden="1">'Balance Sheet'!$C$22</definedName>
    <definedName name="QB_ROW_27050" localSheetId="6" hidden="1">BVA!$F$40</definedName>
    <definedName name="QB_ROW_27050" localSheetId="5" hidden="1">'Jan-Sept I&amp;E'!$F$40</definedName>
    <definedName name="QB_ROW_27050" localSheetId="4" hidden="1">'Sept I&amp;E'!$F$31</definedName>
    <definedName name="QB_ROW_272220" localSheetId="2" hidden="1">'Balance Sheet'!$C$26</definedName>
    <definedName name="QB_ROW_27320" localSheetId="1" hidden="1">'General Ledger'!$C$21</definedName>
    <definedName name="QB_ROW_27350" localSheetId="6" hidden="1">BVA!$F$45</definedName>
    <definedName name="QB_ROW_27350" localSheetId="5" hidden="1">'Jan-Sept I&amp;E'!$F$45</definedName>
    <definedName name="QB_ROW_27350" localSheetId="4" hidden="1">'Sept I&amp;E'!$F$36</definedName>
    <definedName name="QB_ROW_278270" localSheetId="6" hidden="1">BVA!$H$80</definedName>
    <definedName name="QB_ROW_278270" localSheetId="5" hidden="1">'Jan-Sept I&amp;E'!$H$80</definedName>
    <definedName name="QB_ROW_278270" localSheetId="4" hidden="1">'Sept I&amp;E'!$H$67</definedName>
    <definedName name="QB_ROW_287280" localSheetId="6" hidden="1">BVA!$I$63</definedName>
    <definedName name="QB_ROW_287280" localSheetId="5" hidden="1">'Jan-Sept I&amp;E'!$I$63</definedName>
    <definedName name="QB_ROW_287280" localSheetId="4" hidden="1">'Sept I&amp;E'!$I$52</definedName>
    <definedName name="QB_ROW_290" localSheetId="0" hidden="1">'Check Register'!$A$2</definedName>
    <definedName name="QB_ROW_290220" localSheetId="2" hidden="1">'Balance Sheet'!$C$21</definedName>
    <definedName name="QB_ROW_293" localSheetId="0" hidden="1">'Check Register'!$A$557</definedName>
    <definedName name="QB_ROW_293230" localSheetId="2" hidden="1">'Balance Sheet'!$D$59</definedName>
    <definedName name="QB_ROW_294020" localSheetId="1" hidden="1">'General Ledger'!$C$194</definedName>
    <definedName name="QB_ROW_294250" localSheetId="6" hidden="1">BVA!$F$139</definedName>
    <definedName name="QB_ROW_294250" localSheetId="5" hidden="1">'Jan-Sept I&amp;E'!$F$139</definedName>
    <definedName name="QB_ROW_294250" localSheetId="4" hidden="1">'Sept I&amp;E'!$F$120</definedName>
    <definedName name="QB_ROW_294320" localSheetId="1" hidden="1">'General Ledger'!$C$196</definedName>
    <definedName name="QB_ROW_301" localSheetId="2" hidden="1">'Balance Sheet'!$A$29</definedName>
    <definedName name="QB_ROW_301240" localSheetId="6" hidden="1">BVA!$E$208</definedName>
    <definedName name="QB_ROW_301240" localSheetId="5" hidden="1">'Jan-Sept I&amp;E'!$E$207</definedName>
    <definedName name="QB_ROW_3021" localSheetId="2" hidden="1">'Balance Sheet'!$C$14</definedName>
    <definedName name="QB_ROW_305250" localSheetId="6" hidden="1">BVA!$F$19</definedName>
    <definedName name="QB_ROW_305250" localSheetId="5" hidden="1">'Jan-Sept I&amp;E'!$F$19</definedName>
    <definedName name="QB_ROW_306030" localSheetId="1" hidden="1">'General Ledger'!$D$23</definedName>
    <definedName name="QB_ROW_306260" localSheetId="6" hidden="1">BVA!$G$47</definedName>
    <definedName name="QB_ROW_306260" localSheetId="5" hidden="1">'Jan-Sept I&amp;E'!$G$47</definedName>
    <definedName name="QB_ROW_306260" localSheetId="4" hidden="1">'Sept I&amp;E'!$G$38</definedName>
    <definedName name="QB_ROW_306330" localSheetId="1" hidden="1">'General Ledger'!$D$25</definedName>
    <definedName name="QB_ROW_307030" localSheetId="6" hidden="1">BVA!$D$223</definedName>
    <definedName name="QB_ROW_307030" localSheetId="5" hidden="1">'Jan-Sept I&amp;E'!$D$222</definedName>
    <definedName name="QB_ROW_307330" localSheetId="6" hidden="1">BVA!$D$227</definedName>
    <definedName name="QB_ROW_307330" localSheetId="5" hidden="1">'Jan-Sept I&amp;E'!$D$226</definedName>
    <definedName name="QB_ROW_308250" localSheetId="6" hidden="1">BVA!$F$34</definedName>
    <definedName name="QB_ROW_308250" localSheetId="5" hidden="1">'Jan-Sept I&amp;E'!$F$34</definedName>
    <definedName name="QB_ROW_308250" localSheetId="4" hidden="1">'Sept I&amp;E'!$F$25</definedName>
    <definedName name="QB_ROW_316230" localSheetId="2" hidden="1">'Balance Sheet'!$D$58</definedName>
    <definedName name="QB_ROW_318240" localSheetId="6" hidden="1">BVA!$E$239</definedName>
    <definedName name="QB_ROW_318240" localSheetId="5" hidden="1">'Jan-Sept I&amp;E'!$E$238</definedName>
    <definedName name="QB_ROW_318240" localSheetId="4" hidden="1">'Sept I&amp;E'!$E$173</definedName>
    <definedName name="QB_ROW_319040" localSheetId="1" hidden="1">'General Ledger'!$E$45</definedName>
    <definedName name="QB_ROW_319270" localSheetId="6" hidden="1">BVA!$H$65</definedName>
    <definedName name="QB_ROW_319270" localSheetId="5" hidden="1">'Jan-Sept I&amp;E'!$H$65</definedName>
    <definedName name="QB_ROW_319270" localSheetId="4" hidden="1">'Sept I&amp;E'!$H$54</definedName>
    <definedName name="QB_ROW_319340" localSheetId="1" hidden="1">'General Ledger'!$E$61</definedName>
    <definedName name="QB_ROW_321030" localSheetId="1" hidden="1">'General Ledger'!$D$75</definedName>
    <definedName name="QB_ROW_321060" localSheetId="6" hidden="1">BVA!$G$74</definedName>
    <definedName name="QB_ROW_321060" localSheetId="5" hidden="1">'Jan-Sept I&amp;E'!$G$74</definedName>
    <definedName name="QB_ROW_321060" localSheetId="4" hidden="1">'Sept I&amp;E'!$G$61</definedName>
    <definedName name="QB_ROW_321330" localSheetId="1" hidden="1">'General Ledger'!$D$102</definedName>
    <definedName name="QB_ROW_321360" localSheetId="6" hidden="1">BVA!$G$83</definedName>
    <definedName name="QB_ROW_321360" localSheetId="5" hidden="1">'Jan-Sept I&amp;E'!$G$83</definedName>
    <definedName name="QB_ROW_321360" localSheetId="4" hidden="1">'Sept I&amp;E'!$G$70</definedName>
    <definedName name="QB_ROW_322040" localSheetId="1" hidden="1">'General Ledger'!$E$83</definedName>
    <definedName name="QB_ROW_322270" localSheetId="6" hidden="1">BVA!$H$76</definedName>
    <definedName name="QB_ROW_322270" localSheetId="5" hidden="1">'Jan-Sept I&amp;E'!$H$76</definedName>
    <definedName name="QB_ROW_322270" localSheetId="4" hidden="1">'Sept I&amp;E'!$H$63</definedName>
    <definedName name="QB_ROW_322340" localSheetId="1" hidden="1">'General Ledger'!$E$89</definedName>
    <definedName name="QB_ROW_32260" localSheetId="6" hidden="1">BVA!$G$106</definedName>
    <definedName name="QB_ROW_32260" localSheetId="5" hidden="1">'Jan-Sept I&amp;E'!$G$106</definedName>
    <definedName name="QB_ROW_323040" localSheetId="1" hidden="1">'General Ledger'!$E$90</definedName>
    <definedName name="QB_ROW_323270" localSheetId="6" hidden="1">BVA!$H$77</definedName>
    <definedName name="QB_ROW_323270" localSheetId="5" hidden="1">'Jan-Sept I&amp;E'!$H$77</definedName>
    <definedName name="QB_ROW_323270" localSheetId="4" hidden="1">'Sept I&amp;E'!$H$64</definedName>
    <definedName name="QB_ROW_323340" localSheetId="1" hidden="1">'General Ledger'!$E$101</definedName>
    <definedName name="QB_ROW_324040" localSheetId="1" hidden="1">'General Ledger'!$E$76</definedName>
    <definedName name="QB_ROW_324270" localSheetId="6" hidden="1">BVA!$H$75</definedName>
    <definedName name="QB_ROW_324270" localSheetId="5" hidden="1">'Jan-Sept I&amp;E'!$H$75</definedName>
    <definedName name="QB_ROW_324270" localSheetId="4" hidden="1">'Sept I&amp;E'!$H$62</definedName>
    <definedName name="QB_ROW_324340" localSheetId="1" hidden="1">'General Ledger'!$E$82</definedName>
    <definedName name="QB_ROW_325250" localSheetId="2" hidden="1">'Balance Sheet'!$F$49</definedName>
    <definedName name="QB_ROW_327040" localSheetId="2" hidden="1">'Balance Sheet'!$E$48</definedName>
    <definedName name="QB_ROW_327340" localSheetId="2" hidden="1">'Balance Sheet'!$E$50</definedName>
    <definedName name="QB_ROW_329260" localSheetId="6" hidden="1">BVA!$G$148</definedName>
    <definedName name="QB_ROW_329260" localSheetId="5" hidden="1">'Jan-Sept I&amp;E'!$G$147</definedName>
    <definedName name="QB_ROW_329260" localSheetId="4" hidden="1">'Sept I&amp;E'!$G$128</definedName>
    <definedName name="QB_ROW_3321" localSheetId="2" hidden="1">'Balance Sheet'!$C$16</definedName>
    <definedName name="QB_ROW_33250" localSheetId="6" hidden="1">BVA!$F$14</definedName>
    <definedName name="QB_ROW_33250" localSheetId="5" hidden="1">'Jan-Sept I&amp;E'!$F$14</definedName>
    <definedName name="QB_ROW_336230" localSheetId="2" hidden="1">'Balance Sheet'!$D$60</definedName>
    <definedName name="QB_ROW_339040" localSheetId="2" hidden="1">'Balance Sheet'!$E$41</definedName>
    <definedName name="QB_ROW_339340" localSheetId="2" hidden="1">'Balance Sheet'!$E$43</definedName>
    <definedName name="QB_ROW_34020" localSheetId="1" hidden="1">'General Ledger'!$C$32</definedName>
    <definedName name="QB_ROW_34050" localSheetId="6" hidden="1">BVA!$F$54</definedName>
    <definedName name="QB_ROW_34050" localSheetId="5" hidden="1">'Jan-Sept I&amp;E'!$F$54</definedName>
    <definedName name="QB_ROW_34050" localSheetId="4" hidden="1">'Sept I&amp;E'!$F$45</definedName>
    <definedName name="QB_ROW_341270" localSheetId="6" hidden="1">BVA!$H$81</definedName>
    <definedName name="QB_ROW_341270" localSheetId="5" hidden="1">'Jan-Sept I&amp;E'!$H$81</definedName>
    <definedName name="QB_ROW_341270" localSheetId="4" hidden="1">'Sept I&amp;E'!$H$68</definedName>
    <definedName name="QB_ROW_34320" localSheetId="1" hidden="1">'General Ledger'!$C$129</definedName>
    <definedName name="QB_ROW_34350" localSheetId="6" hidden="1">BVA!$F$89</definedName>
    <definedName name="QB_ROW_34350" localSheetId="5" hidden="1">'Jan-Sept I&amp;E'!$F$89</definedName>
    <definedName name="QB_ROW_34350" localSheetId="4" hidden="1">'Sept I&amp;E'!$F$76</definedName>
    <definedName name="QB_ROW_353260" localSheetId="6" hidden="1">BVA!$G$168</definedName>
    <definedName name="QB_ROW_353260" localSheetId="5" hidden="1">'Jan-Sept I&amp;E'!$G$167</definedName>
    <definedName name="QB_ROW_354270" localSheetId="6" hidden="1">BVA!$H$82</definedName>
    <definedName name="QB_ROW_354270" localSheetId="5" hidden="1">'Jan-Sept I&amp;E'!$H$82</definedName>
    <definedName name="QB_ROW_354270" localSheetId="4" hidden="1">'Sept I&amp;E'!$H$69</definedName>
    <definedName name="QB_ROW_355220" localSheetId="2" hidden="1">'Balance Sheet'!$C$23</definedName>
    <definedName name="QB_ROW_356280" localSheetId="6" hidden="1">BVA!$I$62</definedName>
    <definedName name="QB_ROW_356280" localSheetId="5" hidden="1">'Jan-Sept I&amp;E'!$I$62</definedName>
    <definedName name="QB_ROW_365260" localSheetId="6" hidden="1">BVA!$G$157</definedName>
    <definedName name="QB_ROW_365260" localSheetId="5" hidden="1">'Jan-Sept I&amp;E'!$G$156</definedName>
    <definedName name="QB_ROW_367260" localSheetId="6" hidden="1">BVA!$G$164</definedName>
    <definedName name="QB_ROW_367260" localSheetId="5" hidden="1">'Jan-Sept I&amp;E'!$G$163</definedName>
    <definedName name="QB_ROW_369040" localSheetId="6" hidden="1">BVA!$E$192</definedName>
    <definedName name="QB_ROW_369040" localSheetId="5" hidden="1">'Jan-Sept I&amp;E'!$E$191</definedName>
    <definedName name="QB_ROW_369040" localSheetId="4" hidden="1">'Sept I&amp;E'!$E$155</definedName>
    <definedName name="QB_ROW_369250" localSheetId="6" hidden="1">BVA!$F$199</definedName>
    <definedName name="QB_ROW_369250" localSheetId="5" hidden="1">'Jan-Sept I&amp;E'!$F$198</definedName>
    <definedName name="QB_ROW_369340" localSheetId="6" hidden="1">BVA!$E$200</definedName>
    <definedName name="QB_ROW_369340" localSheetId="5" hidden="1">'Jan-Sept I&amp;E'!$E$199</definedName>
    <definedName name="QB_ROW_369340" localSheetId="4" hidden="1">'Sept I&amp;E'!$E$161</definedName>
    <definedName name="QB_ROW_370020" localSheetId="1" hidden="1">'General Ledger'!$C$8</definedName>
    <definedName name="QB_ROW_370050" localSheetId="6" hidden="1">BVA!$F$35</definedName>
    <definedName name="QB_ROW_370050" localSheetId="5" hidden="1">'Jan-Sept I&amp;E'!$F$35</definedName>
    <definedName name="QB_ROW_370050" localSheetId="4" hidden="1">'Sept I&amp;E'!$F$26</definedName>
    <definedName name="QB_ROW_370260" localSheetId="6" hidden="1">BVA!$G$38</definedName>
    <definedName name="QB_ROW_370260" localSheetId="5" hidden="1">'Jan-Sept I&amp;E'!$G$38</definedName>
    <definedName name="QB_ROW_370260" localSheetId="4" hidden="1">'Sept I&amp;E'!$G$29</definedName>
    <definedName name="QB_ROW_370320" localSheetId="1" hidden="1">'General Ledger'!$C$10</definedName>
    <definedName name="QB_ROW_370350" localSheetId="6" hidden="1">BVA!$F$39</definedName>
    <definedName name="QB_ROW_370350" localSheetId="5" hidden="1">'Jan-Sept I&amp;E'!$F$39</definedName>
    <definedName name="QB_ROW_370350" localSheetId="4" hidden="1">'Sept I&amp;E'!$F$30</definedName>
    <definedName name="QB_ROW_374250" localSheetId="6" hidden="1">BVA!$F$233</definedName>
    <definedName name="QB_ROW_374250" localSheetId="5" hidden="1">'Jan-Sept I&amp;E'!$F$232</definedName>
    <definedName name="QB_ROW_375040" localSheetId="6" hidden="1">BVA!$E$212</definedName>
    <definedName name="QB_ROW_375040" localSheetId="5" hidden="1">'Jan-Sept I&amp;E'!$E$211</definedName>
    <definedName name="QB_ROW_375340" localSheetId="6" hidden="1">BVA!$E$218</definedName>
    <definedName name="QB_ROW_375340" localSheetId="5" hidden="1">'Jan-Sept I&amp;E'!$E$217</definedName>
    <definedName name="QB_ROW_38030" localSheetId="1" hidden="1">'General Ledger'!$D$103</definedName>
    <definedName name="QB_ROW_38060" localSheetId="6" hidden="1">BVA!$G$84</definedName>
    <definedName name="QB_ROW_38060" localSheetId="5" hidden="1">'Jan-Sept I&amp;E'!$G$84</definedName>
    <definedName name="QB_ROW_38060" localSheetId="4" hidden="1">'Sept I&amp;E'!$G$71</definedName>
    <definedName name="QB_ROW_383260" localSheetId="6" hidden="1">BVA!$G$169</definedName>
    <definedName name="QB_ROW_383260" localSheetId="5" hidden="1">'Jan-Sept I&amp;E'!$G$168</definedName>
    <definedName name="QB_ROW_38330" localSheetId="1" hidden="1">'General Ledger'!$D$128</definedName>
    <definedName name="QB_ROW_38360" localSheetId="6" hidden="1">BVA!$G$88</definedName>
    <definedName name="QB_ROW_38360" localSheetId="5" hidden="1">'Jan-Sept I&amp;E'!$G$88</definedName>
    <definedName name="QB_ROW_38360" localSheetId="4" hidden="1">'Sept I&amp;E'!$G$75</definedName>
    <definedName name="QB_ROW_384250" localSheetId="6" hidden="1">BVA!$F$232</definedName>
    <definedName name="QB_ROW_384250" localSheetId="5" hidden="1">'Jan-Sept I&amp;E'!$F$231</definedName>
    <definedName name="QB_ROW_386270" localSheetId="6" hidden="1">BVA!$H$66</definedName>
    <definedName name="QB_ROW_386270" localSheetId="5" hidden="1">'Jan-Sept I&amp;E'!$H$66</definedName>
    <definedName name="QB_ROW_387270" localSheetId="6" hidden="1">BVA!$H$79</definedName>
    <definedName name="QB_ROW_387270" localSheetId="5" hidden="1">'Jan-Sept I&amp;E'!$H$79</definedName>
    <definedName name="QB_ROW_387270" localSheetId="4" hidden="1">'Sept I&amp;E'!$H$66</definedName>
    <definedName name="QB_ROW_388260" localSheetId="6" hidden="1">BVA!$G$180</definedName>
    <definedName name="QB_ROW_388260" localSheetId="5" hidden="1">'Jan-Sept I&amp;E'!$G$179</definedName>
    <definedName name="QB_ROW_388260" localSheetId="4" hidden="1">'Sept I&amp;E'!$G$145</definedName>
    <definedName name="QB_ROW_390040" localSheetId="1" hidden="1">'General Ledger'!$E$179</definedName>
    <definedName name="QB_ROW_390270" localSheetId="6" hidden="1">BVA!$H$122</definedName>
    <definedName name="QB_ROW_390270" localSheetId="5" hidden="1">'Jan-Sept I&amp;E'!$H$122</definedName>
    <definedName name="QB_ROW_390270" localSheetId="4" hidden="1">'Sept I&amp;E'!$H$103</definedName>
    <definedName name="QB_ROW_390340" localSheetId="1" hidden="1">'General Ledger'!$E$181</definedName>
    <definedName name="QB_ROW_39040" localSheetId="1" hidden="1">'General Ledger'!$E$104</definedName>
    <definedName name="QB_ROW_391250" localSheetId="6" hidden="1">BVA!$F$20</definedName>
    <definedName name="QB_ROW_391250" localSheetId="5" hidden="1">'Jan-Sept I&amp;E'!$F$20</definedName>
    <definedName name="QB_ROW_39270" localSheetId="6" hidden="1">BVA!$H$85</definedName>
    <definedName name="QB_ROW_39270" localSheetId="5" hidden="1">'Jan-Sept I&amp;E'!$H$85</definedName>
    <definedName name="QB_ROW_39270" localSheetId="4" hidden="1">'Sept I&amp;E'!$H$72</definedName>
    <definedName name="QB_ROW_393240" localSheetId="2" hidden="1">'Balance Sheet'!$E$37</definedName>
    <definedName name="QB_ROW_39340" localSheetId="1" hidden="1">'General Ledger'!$E$107</definedName>
    <definedName name="QB_ROW_394260" localSheetId="6" hidden="1">BVA!$G$42</definedName>
    <definedName name="QB_ROW_394260" localSheetId="5" hidden="1">'Jan-Sept I&amp;E'!$G$42</definedName>
    <definedName name="QB_ROW_394260" localSheetId="4" hidden="1">'Sept I&amp;E'!$G$33</definedName>
    <definedName name="QB_ROW_397250" localSheetId="6" hidden="1">BVA!$F$225</definedName>
    <definedName name="QB_ROW_397250" localSheetId="5" hidden="1">'Jan-Sept I&amp;E'!$F$224</definedName>
    <definedName name="QB_ROW_403040" localSheetId="6" hidden="1">BVA!$E$224</definedName>
    <definedName name="QB_ROW_403040" localSheetId="5" hidden="1">'Jan-Sept I&amp;E'!$E$223</definedName>
    <definedName name="QB_ROW_403340" localSheetId="6" hidden="1">BVA!$E$226</definedName>
    <definedName name="QB_ROW_403340" localSheetId="5" hidden="1">'Jan-Sept I&amp;E'!$E$225</definedName>
    <definedName name="QB_ROW_404260" localSheetId="6" hidden="1">BVA!$G$167</definedName>
    <definedName name="QB_ROW_404260" localSheetId="5" hidden="1">'Jan-Sept I&amp;E'!$G$166</definedName>
    <definedName name="QB_ROW_409250" localSheetId="2" hidden="1">'Balance Sheet'!$F$42</definedName>
    <definedName name="QB_ROW_41040" localSheetId="1" hidden="1">'General Ledger'!$E$108</definedName>
    <definedName name="QB_ROW_412030" localSheetId="1" hidden="1">'General Ledger'!$D$209</definedName>
    <definedName name="QB_ROW_412260" localSheetId="6" hidden="1">BVA!$G$156</definedName>
    <definedName name="QB_ROW_412260" localSheetId="5" hidden="1">'Jan-Sept I&amp;E'!$G$155</definedName>
    <definedName name="QB_ROW_412260" localSheetId="4" hidden="1">'Sept I&amp;E'!$G$135</definedName>
    <definedName name="QB_ROW_412330" localSheetId="1" hidden="1">'General Ledger'!$D$212</definedName>
    <definedName name="QB_ROW_41270" localSheetId="6" hidden="1">BVA!$H$86</definedName>
    <definedName name="QB_ROW_41270" localSheetId="5" hidden="1">'Jan-Sept I&amp;E'!$H$86</definedName>
    <definedName name="QB_ROW_41270" localSheetId="4" hidden="1">'Sept I&amp;E'!$H$73</definedName>
    <definedName name="QB_ROW_41340" localSheetId="1" hidden="1">'General Ledger'!$E$117</definedName>
    <definedName name="QB_ROW_415270" localSheetId="6" hidden="1">BVA!$H$109</definedName>
    <definedName name="QB_ROW_415270" localSheetId="5" hidden="1">'Jan-Sept I&amp;E'!$H$109</definedName>
    <definedName name="QB_ROW_415270" localSheetId="4" hidden="1">'Sept I&amp;E'!$H$91</definedName>
    <definedName name="QB_ROW_417280" localSheetId="6" hidden="1">BVA!$I$60</definedName>
    <definedName name="QB_ROW_417280" localSheetId="5" hidden="1">'Jan-Sept I&amp;E'!$I$60</definedName>
    <definedName name="QB_ROW_417280" localSheetId="4" hidden="1">'Sept I&amp;E'!$I$51</definedName>
    <definedName name="QB_ROW_418250" localSheetId="6" hidden="1">BVA!$F$132</definedName>
    <definedName name="QB_ROW_418250" localSheetId="5" hidden="1">'Jan-Sept I&amp;E'!$F$132</definedName>
    <definedName name="QB_ROW_418250" localSheetId="4" hidden="1">'Sept I&amp;E'!$F$113</definedName>
    <definedName name="QB_ROW_421250" localSheetId="2" hidden="1">'Balance Sheet'!$F$45</definedName>
    <definedName name="QB_ROW_423230" localSheetId="2" hidden="1">'Balance Sheet'!$D$57</definedName>
    <definedName name="QB_ROW_424240" localSheetId="2" hidden="1">'Balance Sheet'!$E$11</definedName>
    <definedName name="QB_ROW_427240" localSheetId="6" hidden="1">BVA!$E$6</definedName>
    <definedName name="QB_ROW_427240" localSheetId="5" hidden="1">'Jan-Sept I&amp;E'!$E$6</definedName>
    <definedName name="QB_ROW_427240" localSheetId="4" hidden="1">'Sept I&amp;E'!$E$5</definedName>
    <definedName name="QB_ROW_43040" localSheetId="1" hidden="1">'General Ledger'!$E$118</definedName>
    <definedName name="QB_ROW_43270" localSheetId="6" hidden="1">BVA!$H$87</definedName>
    <definedName name="QB_ROW_43270" localSheetId="5" hidden="1">'Jan-Sept I&amp;E'!$H$87</definedName>
    <definedName name="QB_ROW_43270" localSheetId="4" hidden="1">'Sept I&amp;E'!$H$74</definedName>
    <definedName name="QB_ROW_43340" localSheetId="1" hidden="1">'General Ledger'!$E$127</definedName>
    <definedName name="QB_ROW_436250" localSheetId="6" hidden="1">BVA!$F$217</definedName>
    <definedName name="QB_ROW_436250" localSheetId="5" hidden="1">'Jan-Sept I&amp;E'!$F$216</definedName>
    <definedName name="QB_ROW_437020" localSheetId="1" hidden="1">'General Ledger'!$C$233</definedName>
    <definedName name="QB_ROW_437030" localSheetId="1" hidden="1">'General Ledger'!$D$237</definedName>
    <definedName name="QB_ROW_437040" localSheetId="6" hidden="1">BVA!$E$231</definedName>
    <definedName name="QB_ROW_437040" localSheetId="5" hidden="1">'Jan-Sept I&amp;E'!$E$230</definedName>
    <definedName name="QB_ROW_437040" localSheetId="4" hidden="1">'Sept I&amp;E'!$E$167</definedName>
    <definedName name="QB_ROW_437250" localSheetId="6" hidden="1">BVA!$F$235</definedName>
    <definedName name="QB_ROW_437250" localSheetId="5" hidden="1">'Jan-Sept I&amp;E'!$F$234</definedName>
    <definedName name="QB_ROW_437250" localSheetId="4" hidden="1">'Sept I&amp;E'!$F$169</definedName>
    <definedName name="QB_ROW_437320" localSheetId="1" hidden="1">'General Ledger'!$C$240</definedName>
    <definedName name="QB_ROW_437330" localSheetId="1" hidden="1">'General Ledger'!$D$239</definedName>
    <definedName name="QB_ROW_437340" localSheetId="6" hidden="1">BVA!$E$236</definedName>
    <definedName name="QB_ROW_437340" localSheetId="5" hidden="1">'Jan-Sept I&amp;E'!$E$235</definedName>
    <definedName name="QB_ROW_437340" localSheetId="4" hidden="1">'Sept I&amp;E'!$E$170</definedName>
    <definedName name="QB_ROW_438030" localSheetId="1" hidden="1">'General Ledger'!$D$234</definedName>
    <definedName name="QB_ROW_438250" localSheetId="6" hidden="1">BVA!$F$234</definedName>
    <definedName name="QB_ROW_438250" localSheetId="5" hidden="1">'Jan-Sept I&amp;E'!$F$233</definedName>
    <definedName name="QB_ROW_438250" localSheetId="4" hidden="1">'Sept I&amp;E'!$F$168</definedName>
    <definedName name="QB_ROW_438330" localSheetId="1" hidden="1">'General Ledger'!$D$236</definedName>
    <definedName name="QB_ROW_441250" localSheetId="6" hidden="1">BVA!$F$18</definedName>
    <definedName name="QB_ROW_441250" localSheetId="5" hidden="1">'Jan-Sept I&amp;E'!$F$18</definedName>
    <definedName name="QB_ROW_441250" localSheetId="4" hidden="1">'Sept I&amp;E'!$F$14</definedName>
    <definedName name="QB_ROW_44250" localSheetId="6" hidden="1">BVA!$F$28</definedName>
    <definedName name="QB_ROW_44250" localSheetId="5" hidden="1">'Jan-Sept I&amp;E'!$F$28</definedName>
    <definedName name="QB_ROW_44250" localSheetId="4" hidden="1">'Sept I&amp;E'!$F$22</definedName>
    <definedName name="QB_ROW_443240" localSheetId="6" hidden="1">BVA!$E$211</definedName>
    <definedName name="QB_ROW_443240" localSheetId="5" hidden="1">'Jan-Sept I&amp;E'!$E$210</definedName>
    <definedName name="QB_ROW_445030" localSheetId="1" hidden="1">'General Ledger'!$D$135</definedName>
    <definedName name="QB_ROW_445260" localSheetId="6" hidden="1">BVA!$G$92</definedName>
    <definedName name="QB_ROW_445260" localSheetId="5" hidden="1">'Jan-Sept I&amp;E'!$G$92</definedName>
    <definedName name="QB_ROW_445260" localSheetId="4" hidden="1">'Sept I&amp;E'!$G$79</definedName>
    <definedName name="QB_ROW_445330" localSheetId="1" hidden="1">'General Ledger'!$D$137</definedName>
    <definedName name="QB_ROW_446230" localSheetId="2" hidden="1">'Balance Sheet'!$D$15</definedName>
    <definedName name="QB_ROW_447260" localSheetId="6" hidden="1">BVA!$G$48</definedName>
    <definedName name="QB_ROW_447260" localSheetId="5" hidden="1">'Jan-Sept I&amp;E'!$G$48</definedName>
    <definedName name="QB_ROW_447260" localSheetId="4" hidden="1">'Sept I&amp;E'!$G$39</definedName>
    <definedName name="QB_ROW_448270" localSheetId="6" hidden="1">BVA!$H$78</definedName>
    <definedName name="QB_ROW_448270" localSheetId="5" hidden="1">'Jan-Sept I&amp;E'!$H$78</definedName>
    <definedName name="QB_ROW_448270" localSheetId="4" hidden="1">'Sept I&amp;E'!$H$65</definedName>
    <definedName name="QB_ROW_449030" localSheetId="6" hidden="1">BVA!$D$238</definedName>
    <definedName name="QB_ROW_449030" localSheetId="5" hidden="1">'Jan-Sept I&amp;E'!$D$237</definedName>
    <definedName name="QB_ROW_449030" localSheetId="4" hidden="1">'Sept I&amp;E'!$D$172</definedName>
    <definedName name="QB_ROW_449330" localSheetId="6" hidden="1">BVA!$D$246</definedName>
    <definedName name="QB_ROW_449330" localSheetId="5" hidden="1">'Jan-Sept I&amp;E'!$D$245</definedName>
    <definedName name="QB_ROW_449330" localSheetId="4" hidden="1">'Sept I&amp;E'!$D$180</definedName>
    <definedName name="QB_ROW_450240" localSheetId="6" hidden="1">BVA!$E$242</definedName>
    <definedName name="QB_ROW_450240" localSheetId="5" hidden="1">'Jan-Sept I&amp;E'!$E$241</definedName>
    <definedName name="QB_ROW_450240" localSheetId="4" hidden="1">'Sept I&amp;E'!$E$176</definedName>
    <definedName name="QB_ROW_451240" localSheetId="6" hidden="1">BVA!$E$243</definedName>
    <definedName name="QB_ROW_451240" localSheetId="5" hidden="1">'Jan-Sept I&amp;E'!$E$242</definedName>
    <definedName name="QB_ROW_451240" localSheetId="4" hidden="1">'Sept I&amp;E'!$E$177</definedName>
    <definedName name="QB_ROW_452240" localSheetId="6" hidden="1">BVA!$E$244</definedName>
    <definedName name="QB_ROW_452240" localSheetId="5" hidden="1">'Jan-Sept I&amp;E'!$E$243</definedName>
    <definedName name="QB_ROW_452240" localSheetId="4" hidden="1">'Sept I&amp;E'!$E$178</definedName>
    <definedName name="QB_ROW_45250" localSheetId="6" hidden="1">BVA!$F$29</definedName>
    <definedName name="QB_ROW_45250" localSheetId="5" hidden="1">'Jan-Sept I&amp;E'!$F$29</definedName>
    <definedName name="QB_ROW_45250" localSheetId="4" hidden="1">'Sept I&amp;E'!$F$23</definedName>
    <definedName name="QB_ROW_455260" localSheetId="6" hidden="1">BVA!$G$146</definedName>
    <definedName name="QB_ROW_455260" localSheetId="5" hidden="1">'Jan-Sept I&amp;E'!$G$145</definedName>
    <definedName name="QB_ROW_455260" localSheetId="4" hidden="1">'Sept I&amp;E'!$G$126</definedName>
    <definedName name="QB_ROW_457260" localSheetId="6" hidden="1">BVA!$G$145</definedName>
    <definedName name="QB_ROW_457260" localSheetId="5" hidden="1">'Jan-Sept I&amp;E'!$G$144</definedName>
    <definedName name="QB_ROW_457260" localSheetId="4" hidden="1">'Sept I&amp;E'!$G$125</definedName>
    <definedName name="QB_ROW_458260" localSheetId="6" hidden="1">BVA!$G$144</definedName>
    <definedName name="QB_ROW_458260" localSheetId="5" hidden="1">'Jan-Sept I&amp;E'!$G$143</definedName>
    <definedName name="QB_ROW_458260" localSheetId="4" hidden="1">'Sept I&amp;E'!$G$124</definedName>
    <definedName name="QB_ROW_46020" localSheetId="1" hidden="1">'General Ledger'!$C$130</definedName>
    <definedName name="QB_ROW_46050" localSheetId="6" hidden="1">BVA!$F$90</definedName>
    <definedName name="QB_ROW_46050" localSheetId="5" hidden="1">'Jan-Sept I&amp;E'!$F$90</definedName>
    <definedName name="QB_ROW_46050" localSheetId="4" hidden="1">'Sept I&amp;E'!$F$77</definedName>
    <definedName name="QB_ROW_46320" localSheetId="1" hidden="1">'General Ledger'!$C$138</definedName>
    <definedName name="QB_ROW_463250" localSheetId="6" hidden="1">BVA!$F$213</definedName>
    <definedName name="QB_ROW_463250" localSheetId="5" hidden="1">'Jan-Sept I&amp;E'!$F$212</definedName>
    <definedName name="QB_ROW_46350" localSheetId="6" hidden="1">BVA!$F$95</definedName>
    <definedName name="QB_ROW_46350" localSheetId="5" hidden="1">'Jan-Sept I&amp;E'!$F$95</definedName>
    <definedName name="QB_ROW_46350" localSheetId="4" hidden="1">'Sept I&amp;E'!$F$81</definedName>
    <definedName name="QB_ROW_464250" localSheetId="6" hidden="1">BVA!$F$215</definedName>
    <definedName name="QB_ROW_464250" localSheetId="5" hidden="1">'Jan-Sept I&amp;E'!$F$214</definedName>
    <definedName name="QB_ROW_466250" localSheetId="6" hidden="1">BVA!$F$214</definedName>
    <definedName name="QB_ROW_466250" localSheetId="5" hidden="1">'Jan-Sept I&amp;E'!$F$213</definedName>
    <definedName name="QB_ROW_467250" localSheetId="6" hidden="1">BVA!$F$216</definedName>
    <definedName name="QB_ROW_467250" localSheetId="5" hidden="1">'Jan-Sept I&amp;E'!$F$215</definedName>
    <definedName name="QB_ROW_468270" localSheetId="6" hidden="1">BVA!$H$67</definedName>
    <definedName name="QB_ROW_468270" localSheetId="5" hidden="1">'Jan-Sept I&amp;E'!$H$67</definedName>
    <definedName name="QB_ROW_47030" localSheetId="1" hidden="1">'General Ledger'!$D$131</definedName>
    <definedName name="QB_ROW_47260" localSheetId="6" hidden="1">BVA!$G$91</definedName>
    <definedName name="QB_ROW_47260" localSheetId="5" hidden="1">'Jan-Sept I&amp;E'!$G$91</definedName>
    <definedName name="QB_ROW_47260" localSheetId="4" hidden="1">'Sept I&amp;E'!$G$78</definedName>
    <definedName name="QB_ROW_47330" localSheetId="1" hidden="1">'General Ledger'!$D$134</definedName>
    <definedName name="QB_ROW_474240" localSheetId="2" hidden="1">'Balance Sheet'!$E$40</definedName>
    <definedName name="QB_ROW_477260" localSheetId="6" hidden="1">BVA!$G$49</definedName>
    <definedName name="QB_ROW_477260" localSheetId="5" hidden="1">'Jan-Sept I&amp;E'!$G$49</definedName>
    <definedName name="QB_ROW_477260" localSheetId="4" hidden="1">'Sept I&amp;E'!$G$40</definedName>
    <definedName name="QB_ROW_478250" localSheetId="6" hidden="1">BVA!$F$27</definedName>
    <definedName name="QB_ROW_478250" localSheetId="5" hidden="1">'Jan-Sept I&amp;E'!$F$27</definedName>
    <definedName name="QB_ROW_478250" localSheetId="4" hidden="1">'Sept I&amp;E'!$F$21</definedName>
    <definedName name="QB_ROW_479240" localSheetId="6" hidden="1">BVA!$E$241</definedName>
    <definedName name="QB_ROW_479240" localSheetId="5" hidden="1">'Jan-Sept I&amp;E'!$E$240</definedName>
    <definedName name="QB_ROW_479240" localSheetId="4" hidden="1">'Sept I&amp;E'!$E$175</definedName>
    <definedName name="QB_ROW_480240" localSheetId="6" hidden="1">BVA!$E$240</definedName>
    <definedName name="QB_ROW_480240" localSheetId="5" hidden="1">'Jan-Sept I&amp;E'!$E$239</definedName>
    <definedName name="QB_ROW_480240" localSheetId="4" hidden="1">'Sept I&amp;E'!$E$174</definedName>
    <definedName name="QB_ROW_482260" localSheetId="6" hidden="1">BVA!$G$143</definedName>
    <definedName name="QB_ROW_482260" localSheetId="5" hidden="1">'Jan-Sept I&amp;E'!$G$142</definedName>
    <definedName name="QB_ROW_482260" localSheetId="4" hidden="1">'Sept I&amp;E'!$G$123</definedName>
    <definedName name="QB_ROW_485260" localSheetId="6" hidden="1">BVA!$G$195</definedName>
    <definedName name="QB_ROW_485260" localSheetId="5" hidden="1">'Jan-Sept I&amp;E'!$G$194</definedName>
    <definedName name="QB_ROW_486240" localSheetId="6" hidden="1">BVA!$E$230</definedName>
    <definedName name="QB_ROW_486240" localSheetId="5" hidden="1">'Jan-Sept I&amp;E'!$E$229</definedName>
    <definedName name="QB_ROW_487240" localSheetId="6" hidden="1">BVA!$E$207</definedName>
    <definedName name="QB_ROW_487240" localSheetId="5" hidden="1">'Jan-Sept I&amp;E'!$E$206</definedName>
    <definedName name="QB_ROW_488240" localSheetId="6" hidden="1">BVA!$E$229</definedName>
    <definedName name="QB_ROW_488240" localSheetId="5" hidden="1">'Jan-Sept I&amp;E'!$E$228</definedName>
    <definedName name="QB_ROW_489240" localSheetId="6" hidden="1">BVA!$E$5</definedName>
    <definedName name="QB_ROW_489240" localSheetId="5" hidden="1">'Jan-Sept I&amp;E'!$E$5</definedName>
    <definedName name="QB_ROW_490260" localSheetId="6" hidden="1">BVA!$G$149</definedName>
    <definedName name="QB_ROW_490260" localSheetId="5" hidden="1">'Jan-Sept I&amp;E'!$G$148</definedName>
    <definedName name="QB_ROW_490260" localSheetId="4" hidden="1">'Sept I&amp;E'!$G$129</definedName>
    <definedName name="QB_ROW_491240" localSheetId="6" hidden="1">BVA!$E$245</definedName>
    <definedName name="QB_ROW_491240" localSheetId="5" hidden="1">'Jan-Sept I&amp;E'!$E$244</definedName>
    <definedName name="QB_ROW_491240" localSheetId="4" hidden="1">'Sept I&amp;E'!$E$179</definedName>
    <definedName name="QB_ROW_493280" localSheetId="6" hidden="1">BVA!$I$99</definedName>
    <definedName name="QB_ROW_493280" localSheetId="5" hidden="1">'Jan-Sept I&amp;E'!$I$99</definedName>
    <definedName name="QB_ROW_497260" localSheetId="6" hidden="1">BVA!$G$142</definedName>
    <definedName name="QB_ROW_498240" localSheetId="2" hidden="1">'Balance Sheet'!$E$6</definedName>
    <definedName name="QB_ROW_499240" localSheetId="2" hidden="1">'Balance Sheet'!$E$8</definedName>
    <definedName name="QB_ROW_5011" localSheetId="2" hidden="1">'Balance Sheet'!$B$18</definedName>
    <definedName name="QB_ROW_501240" localSheetId="2" hidden="1">'Balance Sheet'!$E$7</definedName>
    <definedName name="QB_ROW_51250" localSheetId="6" hidden="1">BVA!$F$15</definedName>
    <definedName name="QB_ROW_51250" localSheetId="5" hidden="1">'Jan-Sept I&amp;E'!$F$15</definedName>
    <definedName name="QB_ROW_5260" localSheetId="6" hidden="1">BVA!$G$51</definedName>
    <definedName name="QB_ROW_5260" localSheetId="5" hidden="1">'Jan-Sept I&amp;E'!$G$51</definedName>
    <definedName name="QB_ROW_5260" localSheetId="4" hidden="1">'Sept I&amp;E'!$G$42</definedName>
    <definedName name="QB_ROW_53030" localSheetId="1" hidden="1">'General Ledger'!$D$149</definedName>
    <definedName name="QB_ROW_53060" localSheetId="6" hidden="1">BVA!$G$107</definedName>
    <definedName name="QB_ROW_53060" localSheetId="5" hidden="1">'Jan-Sept I&amp;E'!$G$107</definedName>
    <definedName name="QB_ROW_53060" localSheetId="4" hidden="1">'Sept I&amp;E'!$G$89</definedName>
    <definedName name="QB_ROW_5311" localSheetId="2" hidden="1">'Balance Sheet'!$B$28</definedName>
    <definedName name="QB_ROW_53270" localSheetId="6" hidden="1">BVA!$H$113</definedName>
    <definedName name="QB_ROW_53270" localSheetId="5" hidden="1">'Jan-Sept I&amp;E'!$H$113</definedName>
    <definedName name="QB_ROW_53330" localSheetId="1" hidden="1">'General Ledger'!$D$163</definedName>
    <definedName name="QB_ROW_53360" localSheetId="6" hidden="1">BVA!$G$114</definedName>
    <definedName name="QB_ROW_53360" localSheetId="5" hidden="1">'Jan-Sept I&amp;E'!$G$114</definedName>
    <definedName name="QB_ROW_53360" localSheetId="4" hidden="1">'Sept I&amp;E'!$G$95</definedName>
    <definedName name="QB_ROW_54020" localSheetId="1" hidden="1">'General Ledger'!$C$226</definedName>
    <definedName name="QB_ROW_54050" localSheetId="6" hidden="1">BVA!$F$186</definedName>
    <definedName name="QB_ROW_54050" localSheetId="5" hidden="1">'Jan-Sept I&amp;E'!$F$185</definedName>
    <definedName name="QB_ROW_54050" localSheetId="4" hidden="1">'Sept I&amp;E'!$F$151</definedName>
    <definedName name="QB_ROW_54260" localSheetId="6" hidden="1">BVA!$G$189</definedName>
    <definedName name="QB_ROW_54260" localSheetId="5" hidden="1">'Jan-Sept I&amp;E'!$G$188</definedName>
    <definedName name="QB_ROW_54320" localSheetId="1" hidden="1">'General Ledger'!$C$230</definedName>
    <definedName name="QB_ROW_54350" localSheetId="6" hidden="1">BVA!$F$190</definedName>
    <definedName name="QB_ROW_54350" localSheetId="5" hidden="1">'Jan-Sept I&amp;E'!$F$189</definedName>
    <definedName name="QB_ROW_54350" localSheetId="4" hidden="1">'Sept I&amp;E'!$F$153</definedName>
    <definedName name="QB_ROW_55250" localSheetId="6" hidden="1">BVA!$F$11</definedName>
    <definedName name="QB_ROW_55250" localSheetId="5" hidden="1">'Jan-Sept I&amp;E'!$F$11</definedName>
    <definedName name="QB_ROW_55250" localSheetId="4" hidden="1">'Sept I&amp;E'!$F$10</definedName>
    <definedName name="QB_ROW_56030" localSheetId="1" hidden="1">'General Ledger'!$D$227</definedName>
    <definedName name="QB_ROW_56260" localSheetId="6" hidden="1">BVA!$G$187</definedName>
    <definedName name="QB_ROW_56260" localSheetId="5" hidden="1">'Jan-Sept I&amp;E'!$G$186</definedName>
    <definedName name="QB_ROW_56260" localSheetId="4" hidden="1">'Sept I&amp;E'!$G$152</definedName>
    <definedName name="QB_ROW_56330" localSheetId="1" hidden="1">'General Ledger'!$D$229</definedName>
    <definedName name="QB_ROW_57260" localSheetId="6" hidden="1">BVA!$G$188</definedName>
    <definedName name="QB_ROW_57260" localSheetId="5" hidden="1">'Jan-Sept I&amp;E'!$G$187</definedName>
    <definedName name="QB_ROW_58030" localSheetId="1" hidden="1">'General Ledger'!$D$164</definedName>
    <definedName name="QB_ROW_58060" localSheetId="6" hidden="1">BVA!$G$115</definedName>
    <definedName name="QB_ROW_58060" localSheetId="5" hidden="1">'Jan-Sept I&amp;E'!$G$115</definedName>
    <definedName name="QB_ROW_58060" localSheetId="4" hidden="1">'Sept I&amp;E'!$G$96</definedName>
    <definedName name="QB_ROW_58330" localSheetId="1" hidden="1">'General Ledger'!$D$182</definedName>
    <definedName name="QB_ROW_58360" localSheetId="6" hidden="1">BVA!$G$123</definedName>
    <definedName name="QB_ROW_58360" localSheetId="5" hidden="1">'Jan-Sept I&amp;E'!$G$123</definedName>
    <definedName name="QB_ROW_58360" localSheetId="4" hidden="1">'Sept I&amp;E'!$G$104</definedName>
    <definedName name="QB_ROW_59040" localSheetId="1" hidden="1">'General Ledger'!$E$165</definedName>
    <definedName name="QB_ROW_59070" localSheetId="6" hidden="1">BVA!$H$116</definedName>
    <definedName name="QB_ROW_59070" localSheetId="5" hidden="1">'Jan-Sept I&amp;E'!$H$116</definedName>
    <definedName name="QB_ROW_59070" localSheetId="4" hidden="1">'Sept I&amp;E'!$H$97</definedName>
    <definedName name="QB_ROW_59340" localSheetId="1" hidden="1">'General Ledger'!$E$175</definedName>
    <definedName name="QB_ROW_59370" localSheetId="6" hidden="1">BVA!$H$120</definedName>
    <definedName name="QB_ROW_59370" localSheetId="5" hidden="1">'Jan-Sept I&amp;E'!$H$120</definedName>
    <definedName name="QB_ROW_59370" localSheetId="4" hidden="1">'Sept I&amp;E'!$H$101</definedName>
    <definedName name="QB_ROW_6040" localSheetId="2" hidden="1">'Balance Sheet'!$E$44</definedName>
    <definedName name="QB_ROW_61010" localSheetId="1" hidden="1">'General Ledger'!$B$2</definedName>
    <definedName name="QB_ROW_61240" localSheetId="6" hidden="1">BVA!$E$8</definedName>
    <definedName name="QB_ROW_61240" localSheetId="5" hidden="1">'Jan-Sept I&amp;E'!$E$8</definedName>
    <definedName name="QB_ROW_61240" localSheetId="4" hidden="1">'Sept I&amp;E'!$E$7</definedName>
    <definedName name="QB_ROW_61310" localSheetId="1" hidden="1">'General Ledger'!$B$6</definedName>
    <definedName name="QB_ROW_62030" localSheetId="6" hidden="1">BVA!$D$210</definedName>
    <definedName name="QB_ROW_62030" localSheetId="5" hidden="1">'Jan-Sept I&amp;E'!$D$209</definedName>
    <definedName name="QB_ROW_62240" localSheetId="6" hidden="1">BVA!$E$219</definedName>
    <definedName name="QB_ROW_62240" localSheetId="5" hidden="1">'Jan-Sept I&amp;E'!$E$218</definedName>
    <definedName name="QB_ROW_62330" localSheetId="6" hidden="1">BVA!$D$220</definedName>
    <definedName name="QB_ROW_62330" localSheetId="5" hidden="1">'Jan-Sept I&amp;E'!$D$219</definedName>
    <definedName name="QB_ROW_63010" localSheetId="1" hidden="1">'General Ledger'!$B$232</definedName>
    <definedName name="QB_ROW_63030" localSheetId="6" hidden="1">BVA!$D$228</definedName>
    <definedName name="QB_ROW_63030" localSheetId="5" hidden="1">'Jan-Sept I&amp;E'!$D$227</definedName>
    <definedName name="QB_ROW_63030" localSheetId="4" hidden="1">'Sept I&amp;E'!$D$166</definedName>
    <definedName name="QB_ROW_63310" localSheetId="1" hidden="1">'General Ledger'!$B$241</definedName>
    <definedName name="QB_ROW_63330" localSheetId="6" hidden="1">BVA!$D$237</definedName>
    <definedName name="QB_ROW_63330" localSheetId="5" hidden="1">'Jan-Sept I&amp;E'!$D$236</definedName>
    <definedName name="QB_ROW_63330" localSheetId="4" hidden="1">'Sept I&amp;E'!$D$171</definedName>
    <definedName name="QB_ROW_6340" localSheetId="2" hidden="1">'Balance Sheet'!$E$47</definedName>
    <definedName name="QB_ROW_7001" localSheetId="2" hidden="1">'Balance Sheet'!$A$30</definedName>
    <definedName name="QB_ROW_70040" localSheetId="6" hidden="1">BVA!$E$9</definedName>
    <definedName name="QB_ROW_70040" localSheetId="5" hidden="1">'Jan-Sept I&amp;E'!$E$9</definedName>
    <definedName name="QB_ROW_70040" localSheetId="4" hidden="1">'Sept I&amp;E'!$E$8</definedName>
    <definedName name="QB_ROW_70340" localSheetId="6" hidden="1">BVA!$E$21</definedName>
    <definedName name="QB_ROW_70340" localSheetId="5" hidden="1">'Jan-Sept I&amp;E'!$E$21</definedName>
    <definedName name="QB_ROW_70340" localSheetId="4" hidden="1">'Sept I&amp;E'!$E$15</definedName>
    <definedName name="QB_ROW_72250" localSheetId="6" hidden="1">BVA!$F$10</definedName>
    <definedName name="QB_ROW_72250" localSheetId="5" hidden="1">'Jan-Sept I&amp;E'!$F$10</definedName>
    <definedName name="QB_ROW_72250" localSheetId="4" hidden="1">'Sept I&amp;E'!$F$9</definedName>
    <definedName name="QB_ROW_7301" localSheetId="2" hidden="1">'Balance Sheet'!$A$68</definedName>
    <definedName name="QB_ROW_74260" localSheetId="6" hidden="1">BVA!$G$94</definedName>
    <definedName name="QB_ROW_74260" localSheetId="5" hidden="1">'Jan-Sept I&amp;E'!$G$94</definedName>
    <definedName name="QB_ROW_75030" localSheetId="1" hidden="1">'General Ledger'!$D$15</definedName>
    <definedName name="QB_ROW_75260" localSheetId="6" hidden="1">BVA!$G$43</definedName>
    <definedName name="QB_ROW_75260" localSheetId="5" hidden="1">'Jan-Sept I&amp;E'!$G$43</definedName>
    <definedName name="QB_ROW_75260" localSheetId="4" hidden="1">'Sept I&amp;E'!$G$34</definedName>
    <definedName name="QB_ROW_75330" localSheetId="1" hidden="1">'General Ledger'!$D$17</definedName>
    <definedName name="QB_ROW_76250" localSheetId="6" hidden="1">BVA!$F$26</definedName>
    <definedName name="QB_ROW_76250" localSheetId="5" hidden="1">'Jan-Sept I&amp;E'!$F$26</definedName>
    <definedName name="QB_ROW_76250" localSheetId="4" hidden="1">'Sept I&amp;E'!$F$20</definedName>
    <definedName name="QB_ROW_77260" localSheetId="6" hidden="1">BVA!$G$93</definedName>
    <definedName name="QB_ROW_77260" localSheetId="5" hidden="1">'Jan-Sept I&amp;E'!$G$93</definedName>
    <definedName name="QB_ROW_77260" localSheetId="4" hidden="1">'Sept I&amp;E'!$G$80</definedName>
    <definedName name="QB_ROW_80050" localSheetId="1" hidden="1">'General Ledger'!$F$35</definedName>
    <definedName name="QB_ROW_8011" localSheetId="2" hidden="1">'Balance Sheet'!$B$31</definedName>
    <definedName name="QB_ROW_80280" localSheetId="6" hidden="1">BVA!$I$57</definedName>
    <definedName name="QB_ROW_80280" localSheetId="5" hidden="1">'Jan-Sept I&amp;E'!$I$57</definedName>
    <definedName name="QB_ROW_80280" localSheetId="4" hidden="1">'Sept I&amp;E'!$I$48</definedName>
    <definedName name="QB_ROW_80350" localSheetId="1" hidden="1">'General Ledger'!$F$37</definedName>
    <definedName name="QB_ROW_82030" localSheetId="1" hidden="1">'General Ledger'!$D$33</definedName>
    <definedName name="QB_ROW_82060" localSheetId="6" hidden="1">BVA!$G$55</definedName>
    <definedName name="QB_ROW_82060" localSheetId="5" hidden="1">'Jan-Sept I&amp;E'!$G$55</definedName>
    <definedName name="QB_ROW_82060" localSheetId="4" hidden="1">'Sept I&amp;E'!$G$46</definedName>
    <definedName name="QB_ROW_82330" localSheetId="1" hidden="1">'General Ledger'!$D$70</definedName>
    <definedName name="QB_ROW_82360" localSheetId="6" hidden="1">BVA!$G$72</definedName>
    <definedName name="QB_ROW_82360" localSheetId="5" hidden="1">'Jan-Sept I&amp;E'!$G$72</definedName>
    <definedName name="QB_ROW_82360" localSheetId="4" hidden="1">'Sept I&amp;E'!$G$59</definedName>
    <definedName name="QB_ROW_83050" localSheetId="1" hidden="1">'General Ledger'!$F$172</definedName>
    <definedName name="QB_ROW_8311" localSheetId="2" hidden="1">'Balance Sheet'!$B$53</definedName>
    <definedName name="QB_ROW_83280" localSheetId="6" hidden="1">BVA!$I$119</definedName>
    <definedName name="QB_ROW_83280" localSheetId="5" hidden="1">'Jan-Sept I&amp;E'!$I$119</definedName>
    <definedName name="QB_ROW_83280" localSheetId="4" hidden="1">'Sept I&amp;E'!$I$100</definedName>
    <definedName name="QB_ROW_83350" localSheetId="1" hidden="1">'General Ledger'!$F$174</definedName>
    <definedName name="QB_ROW_84050" localSheetId="1" hidden="1">'General Ledger'!$F$166</definedName>
    <definedName name="QB_ROW_84280" localSheetId="6" hidden="1">BVA!$I$117</definedName>
    <definedName name="QB_ROW_84280" localSheetId="5" hidden="1">'Jan-Sept I&amp;E'!$I$117</definedName>
    <definedName name="QB_ROW_84280" localSheetId="4" hidden="1">'Sept I&amp;E'!$I$98</definedName>
    <definedName name="QB_ROW_84350" localSheetId="1" hidden="1">'General Ledger'!$F$168</definedName>
    <definedName name="QB_ROW_86260" localSheetId="6" hidden="1">BVA!$G$124</definedName>
    <definedName name="QB_ROW_86260" localSheetId="5" hidden="1">'Jan-Sept I&amp;E'!$G$124</definedName>
    <definedName name="QB_ROW_86260" localSheetId="4" hidden="1">'Sept I&amp;E'!$G$105</definedName>
    <definedName name="QB_ROW_86321" localSheetId="6" hidden="1">BVA!$C$23</definedName>
    <definedName name="QB_ROW_86321" localSheetId="5" hidden="1">'Jan-Sept I&amp;E'!$C$23</definedName>
    <definedName name="QB_ROW_86321" localSheetId="4" hidden="1">'Sept I&amp;E'!$C$17</definedName>
    <definedName name="QB_ROW_87250" localSheetId="6" hidden="1">BVA!$F$128</definedName>
    <definedName name="QB_ROW_87250" localSheetId="5" hidden="1">'Jan-Sept I&amp;E'!$F$128</definedName>
    <definedName name="QB_ROW_87250" localSheetId="4" hidden="1">'Sept I&amp;E'!$F$109</definedName>
    <definedName name="QB_ROW_88250" localSheetId="6" hidden="1">BVA!$F$129</definedName>
    <definedName name="QB_ROW_88250" localSheetId="5" hidden="1">'Jan-Sept I&amp;E'!$F$129</definedName>
    <definedName name="QB_ROW_88250" localSheetId="4" hidden="1">'Sept I&amp;E'!$F$110</definedName>
    <definedName name="QB_ROW_90020" localSheetId="1" hidden="1">'General Ledger'!$C$186</definedName>
    <definedName name="QB_ROW_9021" localSheetId="2" hidden="1">'Balance Sheet'!$C$32</definedName>
    <definedName name="QB_ROW_90250" localSheetId="6" hidden="1">BVA!$F$134</definedName>
    <definedName name="QB_ROW_90250" localSheetId="5" hidden="1">'Jan-Sept I&amp;E'!$F$134</definedName>
    <definedName name="QB_ROW_90250" localSheetId="4" hidden="1">'Sept I&amp;E'!$F$115</definedName>
    <definedName name="QB_ROW_90320" localSheetId="1" hidden="1">'General Ledger'!$C$188</definedName>
    <definedName name="QB_ROW_91020" localSheetId="1" hidden="1">'General Ledger'!$C$200</definedName>
    <definedName name="QB_ROW_91050" localSheetId="6" hidden="1">BVA!$F$153</definedName>
    <definedName name="QB_ROW_91050" localSheetId="5" hidden="1">'Jan-Sept I&amp;E'!$F$152</definedName>
    <definedName name="QB_ROW_91050" localSheetId="4" hidden="1">'Sept I&amp;E'!$F$132</definedName>
    <definedName name="QB_ROW_91260" localSheetId="6" hidden="1">BVA!$G$170</definedName>
    <definedName name="QB_ROW_91260" localSheetId="5" hidden="1">'Jan-Sept I&amp;E'!$G$169</definedName>
    <definedName name="QB_ROW_91260" localSheetId="4" hidden="1">'Sept I&amp;E'!$G$136</definedName>
    <definedName name="QB_ROW_91320" localSheetId="1" hidden="1">'General Ledger'!$C$213</definedName>
    <definedName name="QB_ROW_91350" localSheetId="6" hidden="1">BVA!$F$171</definedName>
    <definedName name="QB_ROW_91350" localSheetId="5" hidden="1">'Jan-Sept I&amp;E'!$F$170</definedName>
    <definedName name="QB_ROW_91350" localSheetId="4" hidden="1">'Sept I&amp;E'!$F$137</definedName>
    <definedName name="QB_ROW_92030" localSheetId="1" hidden="1">'General Ledger'!$D$140</definedName>
    <definedName name="QB_ROW_92060" localSheetId="6" hidden="1">BVA!$G$97</definedName>
    <definedName name="QB_ROW_92060" localSheetId="5" hidden="1">'Jan-Sept I&amp;E'!$G$97</definedName>
    <definedName name="QB_ROW_92060" localSheetId="4" hidden="1">'Sept I&amp;E'!$G$83</definedName>
    <definedName name="QB_ROW_92270" localSheetId="6" hidden="1">BVA!$H$104</definedName>
    <definedName name="QB_ROW_92270" localSheetId="5" hidden="1">'Jan-Sept I&amp;E'!$H$104</definedName>
    <definedName name="QB_ROW_92270" localSheetId="4" hidden="1">'Sept I&amp;E'!$H$87</definedName>
    <definedName name="QB_ROW_92330" localSheetId="1" hidden="1">'General Ledger'!$D$148</definedName>
    <definedName name="QB_ROW_92360" localSheetId="6" hidden="1">BVA!$G$105</definedName>
    <definedName name="QB_ROW_92360" localSheetId="5" hidden="1">'Jan-Sept I&amp;E'!$G$105</definedName>
    <definedName name="QB_ROW_92360" localSheetId="4" hidden="1">'Sept I&amp;E'!$G$88</definedName>
    <definedName name="QB_ROW_9321" localSheetId="2" hidden="1">'Balance Sheet'!$C$52</definedName>
    <definedName name="QB_ROW_93240" localSheetId="2" hidden="1">'Balance Sheet'!$E$10</definedName>
    <definedName name="QB_ROW_94020" localSheetId="1" hidden="1">'General Ledger'!$C$197</definedName>
    <definedName name="QB_ROW_94250" localSheetId="6" hidden="1">BVA!$F$140</definedName>
    <definedName name="QB_ROW_94250" localSheetId="5" hidden="1">'Jan-Sept I&amp;E'!$F$140</definedName>
    <definedName name="QB_ROW_94250" localSheetId="4" hidden="1">'Sept I&amp;E'!$F$121</definedName>
    <definedName name="QB_ROW_94320" localSheetId="1" hidden="1">'General Ledger'!$C$199</definedName>
    <definedName name="QB_ROW_96020" localSheetId="1" hidden="1">'General Ledger'!$C$189</definedName>
    <definedName name="QB_ROW_96250" localSheetId="6" hidden="1">BVA!$F$135</definedName>
    <definedName name="QB_ROW_96250" localSheetId="5" hidden="1">'Jan-Sept I&amp;E'!$F$135</definedName>
    <definedName name="QB_ROW_96250" localSheetId="4" hidden="1">'Sept I&amp;E'!$F$116</definedName>
    <definedName name="QB_ROW_96320" localSheetId="1" hidden="1">'General Ledger'!$C$191</definedName>
    <definedName name="QB_ROW_97050" localSheetId="6" hidden="1">BVA!$F$141</definedName>
    <definedName name="QB_ROW_97050" localSheetId="5" hidden="1">'Jan-Sept I&amp;E'!$F$141</definedName>
    <definedName name="QB_ROW_97050" localSheetId="4" hidden="1">'Sept I&amp;E'!$F$122</definedName>
    <definedName name="QB_ROW_97260" localSheetId="6" hidden="1">BVA!$G$151</definedName>
    <definedName name="QB_ROW_97260" localSheetId="5" hidden="1">'Jan-Sept I&amp;E'!$G$150</definedName>
    <definedName name="QB_ROW_97260" localSheetId="4" hidden="1">'Sept I&amp;E'!$G$130</definedName>
    <definedName name="QB_ROW_97350" localSheetId="6" hidden="1">BVA!$F$152</definedName>
    <definedName name="QB_ROW_97350" localSheetId="5" hidden="1">'Jan-Sept I&amp;E'!$F$151</definedName>
    <definedName name="QB_ROW_97350" localSheetId="4" hidden="1">'Sept I&amp;E'!$F$131</definedName>
    <definedName name="QBCANSUPPORTUPDATE" localSheetId="2">TRUE</definedName>
    <definedName name="QBCANSUPPORTUPDATE" localSheetId="6">TRUE</definedName>
    <definedName name="QBCANSUPPORTUPDATE" localSheetId="0">TRUE</definedName>
    <definedName name="QBCANSUPPORTUPDATE" localSheetId="1">TRUE</definedName>
    <definedName name="QBCANSUPPORTUPDATE" localSheetId="5">TRUE</definedName>
    <definedName name="QBCANSUPPORTUPDATE" localSheetId="4">TRUE</definedName>
    <definedName name="QBCOMPANYFILENAME" localSheetId="2">"C:\Users\scook\OneDrive - Nederland Fire\Quickbooks\Company Files\NFPD - USE THIS ONE ONLY-Steph-surface 10.10.2022.QBW"</definedName>
    <definedName name="QBCOMPANYFILENAME" localSheetId="6">"C:\Users\scook\OneDrive - Nederland Fire\Quickbooks\Company Files\NFPD - USE THIS ONE ONLY-Steph-surface 10.10.2022.QBW"</definedName>
    <definedName name="QBCOMPANYFILENAME" localSheetId="0">"C:\Users\scook\OneDrive - Nederland Fire\Quickbooks\Company Files\NFPD - USE THIS ONE ONLY-Steph-surface 10.10.2022.QBW"</definedName>
    <definedName name="QBCOMPANYFILENAME" localSheetId="1">"C:\Users\scook\OneDrive - Nederland Fire\Quickbooks\Company Files\NFPD - USE THIS ONE ONLY-Steph-surface 10.10.2022.QBW"</definedName>
    <definedName name="QBCOMPANYFILENAME" localSheetId="5">"C:\Users\scook\OneDrive - Nederland Fire\Quickbooks\Company Files\NFPD - USE THIS ONE ONLY-Steph-surface 10.10.2022.QBW"</definedName>
    <definedName name="QBCOMPANYFILENAME" localSheetId="4">"C:\Users\scook\OneDrive - Nederland Fire\Quickbooks\Company Files\NFPD - USE THIS ONE ONLY-Steph-surface 10.10.2022.QBW"</definedName>
    <definedName name="QBENDDATE" localSheetId="2">20220930</definedName>
    <definedName name="QBENDDATE" localSheetId="6">20221231</definedName>
    <definedName name="QBENDDATE" localSheetId="0">20221231</definedName>
    <definedName name="QBENDDATE" localSheetId="1">20220930</definedName>
    <definedName name="QBENDDATE" localSheetId="5">20220930</definedName>
    <definedName name="QBENDDATE" localSheetId="4">20220930</definedName>
    <definedName name="QBHEADERSONSCREEN" localSheetId="2">FALSE</definedName>
    <definedName name="QBHEADERSONSCREEN" localSheetId="6">FALSE</definedName>
    <definedName name="QBHEADERSONSCREEN" localSheetId="0">FALSE</definedName>
    <definedName name="QBHEADERSONSCREEN" localSheetId="1">FALSE</definedName>
    <definedName name="QBHEADERSONSCREEN" localSheetId="5">FALSE</definedName>
    <definedName name="QBHEADERSONSCREEN" localSheetId="4">FALSE</definedName>
    <definedName name="QBMETADATASIZE" localSheetId="2">5924</definedName>
    <definedName name="QBMETADATASIZE" localSheetId="6">5924</definedName>
    <definedName name="QBMETADATASIZE" localSheetId="0">7622</definedName>
    <definedName name="QBMETADATASIZE" localSheetId="1">7622</definedName>
    <definedName name="QBMETADATASIZE" localSheetId="5">5924</definedName>
    <definedName name="QBMETADATASIZE" localSheetId="4">5924</definedName>
    <definedName name="QBPRESERVECOLOR" localSheetId="2">TRUE</definedName>
    <definedName name="QBPRESERVECOLOR" localSheetId="6">TRUE</definedName>
    <definedName name="QBPRESERVECOLOR" localSheetId="0">TRUE</definedName>
    <definedName name="QBPRESERVECOLOR" localSheetId="1">TRUE</definedName>
    <definedName name="QBPRESERVECOLOR" localSheetId="5">TRUE</definedName>
    <definedName name="QBPRESERVECOLOR" localSheetId="4">TRUE</definedName>
    <definedName name="QBPRESERVEFONT" localSheetId="2">TRUE</definedName>
    <definedName name="QBPRESERVEFONT" localSheetId="6">TRUE</definedName>
    <definedName name="QBPRESERVEFONT" localSheetId="0">TRUE</definedName>
    <definedName name="QBPRESERVEFONT" localSheetId="1">TRUE</definedName>
    <definedName name="QBPRESERVEFONT" localSheetId="5">TRUE</definedName>
    <definedName name="QBPRESERVEFONT" localSheetId="4">TRUE</definedName>
    <definedName name="QBPRESERVEROWHEIGHT" localSheetId="2">TRUE</definedName>
    <definedName name="QBPRESERVEROWHEIGHT" localSheetId="6">TRUE</definedName>
    <definedName name="QBPRESERVEROWHEIGHT" localSheetId="0">TRUE</definedName>
    <definedName name="QBPRESERVEROWHEIGHT" localSheetId="1">TRUE</definedName>
    <definedName name="QBPRESERVEROWHEIGHT" localSheetId="5">TRUE</definedName>
    <definedName name="QBPRESERVEROWHEIGHT" localSheetId="4">TRUE</definedName>
    <definedName name="QBPRESERVESPACE" localSheetId="2">TRUE</definedName>
    <definedName name="QBPRESERVESPACE" localSheetId="6">TRUE</definedName>
    <definedName name="QBPRESERVESPACE" localSheetId="0">TRUE</definedName>
    <definedName name="QBPRESERVESPACE" localSheetId="1">TRUE</definedName>
    <definedName name="QBPRESERVESPACE" localSheetId="5">TRUE</definedName>
    <definedName name="QBPRESERVESPACE" localSheetId="4">TRUE</definedName>
    <definedName name="QBREPORTCOLAXIS" localSheetId="2">0</definedName>
    <definedName name="QBREPORTCOLAXIS" localSheetId="6">0</definedName>
    <definedName name="QBREPORTCOLAXIS" localSheetId="0">0</definedName>
    <definedName name="QBREPORTCOLAXIS" localSheetId="1">0</definedName>
    <definedName name="QBREPORTCOLAXIS" localSheetId="5">0</definedName>
    <definedName name="QBREPORTCOLAXIS" localSheetId="4">0</definedName>
    <definedName name="QBREPORTCOMPANYID" localSheetId="2">"8485c3b05ade4270975b6060e7430806"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1">"8485c3b05ade4270975b6060e7430806"</definedName>
    <definedName name="QBREPORTCOMPANYID" localSheetId="5">"8485c3b05ade4270975b6060e7430806"</definedName>
    <definedName name="QBREPORTCOMPANYID" localSheetId="4">"8485c3b05ade4270975b6060e7430806"</definedName>
    <definedName name="QBREPORTCOMPARECOL_ANNUALBUDGET" localSheetId="2">FALSE</definedName>
    <definedName name="QBREPORTCOMPARECOL_ANNUALBUDGET" localSheetId="6">FALSE</definedName>
    <definedName name="QBREPORTCOMPARECOL_ANNUALBUDGET" localSheetId="0">FALSE</definedName>
    <definedName name="QBREPORTCOMPARECOL_ANNUALBUDGET" localSheetId="1">FALSE</definedName>
    <definedName name="QBREPORTCOMPARECOL_ANNUALBUDGET" localSheetId="5">FALSE</definedName>
    <definedName name="QBREPORTCOMPARECOL_ANNUALBUDGET" localSheetId="4">FALSE</definedName>
    <definedName name="QBREPORTCOMPARECOL_AVGCOGS" localSheetId="2">FALSE</definedName>
    <definedName name="QBREPORTCOMPARECOL_AVGCOGS" localSheetId="6">FALSE</definedName>
    <definedName name="QBREPORTCOMPARECOL_AVGCOGS" localSheetId="0">FALSE</definedName>
    <definedName name="QBREPORTCOMPARECOL_AVGCOGS" localSheetId="1">FALSE</definedName>
    <definedName name="QBREPORTCOMPARECOL_AVGCOGS" localSheetId="5">FALSE</definedName>
    <definedName name="QBREPORTCOMPARECOL_AVGCOGS" localSheetId="4">FALSE</definedName>
    <definedName name="QBREPORTCOMPARECOL_AVGPRICE" localSheetId="2">FALSE</definedName>
    <definedName name="QBREPORTCOMPARECOL_AVGPRICE" localSheetId="6">FALSE</definedName>
    <definedName name="QBREPORTCOMPARECOL_AVGPRICE" localSheetId="0">FALSE</definedName>
    <definedName name="QBREPORTCOMPARECOL_AVGPRICE" localSheetId="1">FALSE</definedName>
    <definedName name="QBREPORTCOMPARECOL_AVGPRICE" localSheetId="5">FALSE</definedName>
    <definedName name="QBREPORTCOMPARECOL_AVGPRICE" localSheetId="4">FALSE</definedName>
    <definedName name="QBREPORTCOMPARECOL_BUDDIFF" localSheetId="2">FALSE</definedName>
    <definedName name="QBREPORTCOMPARECOL_BUDDIFF" localSheetId="6">TRUE</definedName>
    <definedName name="QBREPORTCOMPARECOL_BUDDIFF" localSheetId="0">FALSE</definedName>
    <definedName name="QBREPORTCOMPARECOL_BUDDIFF" localSheetId="1">FALSE</definedName>
    <definedName name="QBREPORTCOMPARECOL_BUDDIFF" localSheetId="5">TRUE</definedName>
    <definedName name="QBREPORTCOMPARECOL_BUDDIFF" localSheetId="4">TRUE</definedName>
    <definedName name="QBREPORTCOMPARECOL_BUDGET" localSheetId="2">FALSE</definedName>
    <definedName name="QBREPORTCOMPARECOL_BUDGET" localSheetId="6">TRUE</definedName>
    <definedName name="QBREPORTCOMPARECOL_BUDGET" localSheetId="0">FALSE</definedName>
    <definedName name="QBREPORTCOMPARECOL_BUDGET" localSheetId="1">FALSE</definedName>
    <definedName name="QBREPORTCOMPARECOL_BUDGET" localSheetId="5">TRUE</definedName>
    <definedName name="QBREPORTCOMPARECOL_BUDGET" localSheetId="4">TRUE</definedName>
    <definedName name="QBREPORTCOMPARECOL_BUDPCT" localSheetId="2">FALSE</definedName>
    <definedName name="QBREPORTCOMPARECOL_BUDPCT" localSheetId="6">TRUE</definedName>
    <definedName name="QBREPORTCOMPARECOL_BUDPCT" localSheetId="0">FALSE</definedName>
    <definedName name="QBREPORTCOMPARECOL_BUDPCT" localSheetId="1">FALSE</definedName>
    <definedName name="QBREPORTCOMPARECOL_BUDPCT" localSheetId="5">TRUE</definedName>
    <definedName name="QBREPORTCOMPARECOL_BUDPCT" localSheetId="4">TRUE</definedName>
    <definedName name="QBREPORTCOMPARECOL_COGS" localSheetId="2">FALSE</definedName>
    <definedName name="QBREPORTCOMPARECOL_COGS" localSheetId="6">FALSE</definedName>
    <definedName name="QBREPORTCOMPARECOL_COGS" localSheetId="0">FALSE</definedName>
    <definedName name="QBREPORTCOMPARECOL_COGS" localSheetId="1">FALSE</definedName>
    <definedName name="QBREPORTCOMPARECOL_COGS" localSheetId="5">FALSE</definedName>
    <definedName name="QBREPORTCOMPARECOL_COGS" localSheetId="4">FALSE</definedName>
    <definedName name="QBREPORTCOMPARECOL_EXCLUDEAMOUNT" localSheetId="2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4">FALSE</definedName>
    <definedName name="QBREPORTCOMPARECOL_FORECAST" localSheetId="2">FALSE</definedName>
    <definedName name="QBREPORTCOMPARECOL_FORECAST" localSheetId="6">FALSE</definedName>
    <definedName name="QBREPORTCOMPARECOL_FORECAST" localSheetId="0">FALSE</definedName>
    <definedName name="QBREPORTCOMPARECOL_FORECAST" localSheetId="1">FALSE</definedName>
    <definedName name="QBREPORTCOMPARECOL_FORECAST" localSheetId="5">FALSE</definedName>
    <definedName name="QBREPORTCOMPARECOL_FORECAST" localSheetId="4">FALSE</definedName>
    <definedName name="QBREPORTCOMPARECOL_GROSSMARGIN" localSheetId="2">FALSE</definedName>
    <definedName name="QBREPORTCOMPARECOL_GROSSMARGIN" localSheetId="6">FALSE</definedName>
    <definedName name="QBREPORTCOMPARECOL_GROSSMARGIN" localSheetId="0">FALSE</definedName>
    <definedName name="QBREPORTCOMPARECOL_GROSSMARGIN" localSheetId="1">FALSE</definedName>
    <definedName name="QBREPORTCOMPARECOL_GROSSMARGIN" localSheetId="5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4">FALSE</definedName>
    <definedName name="QBREPORTCOMPARECOL_HOURS" localSheetId="2">FALSE</definedName>
    <definedName name="QBREPORTCOMPARECOL_HOURS" localSheetId="6">FALSE</definedName>
    <definedName name="QBREPORTCOMPARECOL_HOURS" localSheetId="0">FALSE</definedName>
    <definedName name="QBREPORTCOMPARECOL_HOURS" localSheetId="1">FALSE</definedName>
    <definedName name="QBREPORTCOMPARECOL_HOURS" localSheetId="5">FALSE</definedName>
    <definedName name="QBREPORTCOMPARECOL_HOURS" localSheetId="4">FALSE</definedName>
    <definedName name="QBREPORTCOMPARECOL_PCTCOL" localSheetId="2">FALSE</definedName>
    <definedName name="QBREPORTCOMPARECOL_PCTCOL" localSheetId="6">FALSE</definedName>
    <definedName name="QBREPORTCOMPARECOL_PCTCOL" localSheetId="0">FALSE</definedName>
    <definedName name="QBREPORTCOMPARECOL_PCTCOL" localSheetId="1">FALSE</definedName>
    <definedName name="QBREPORTCOMPARECOL_PCTCOL" localSheetId="5">FALSE</definedName>
    <definedName name="QBREPORTCOMPARECOL_PCTCOL" localSheetId="4">FALSE</definedName>
    <definedName name="QBREPORTCOMPARECOL_PCTEXPENSE" localSheetId="2">FALSE</definedName>
    <definedName name="QBREPORTCOMPARECOL_PCTEXPENSE" localSheetId="6">FALSE</definedName>
    <definedName name="QBREPORTCOMPARECOL_PCTEXPENSE" localSheetId="0">FALSE</definedName>
    <definedName name="QBREPORTCOMPARECOL_PCTEXPENSE" localSheetId="1">FALSE</definedName>
    <definedName name="QBREPORTCOMPARECOL_PCTEXPENSE" localSheetId="5">FALSE</definedName>
    <definedName name="QBREPORTCOMPARECOL_PCTEXPENSE" localSheetId="4">FALSE</definedName>
    <definedName name="QBREPORTCOMPARECOL_PCTINCOME" localSheetId="2">FALSE</definedName>
    <definedName name="QBREPORTCOMPARECOL_PCTINCOME" localSheetId="6">FALSE</definedName>
    <definedName name="QBREPORTCOMPARECOL_PCTINCOME" localSheetId="0">FALSE</definedName>
    <definedName name="QBREPORTCOMPARECOL_PCTINCOME" localSheetId="1">FALSE</definedName>
    <definedName name="QBREPORTCOMPARECOL_PCTINCOME" localSheetId="5">FALSE</definedName>
    <definedName name="QBREPORTCOMPARECOL_PCTINCOME" localSheetId="4">FALSE</definedName>
    <definedName name="QBREPORTCOMPARECOL_PCTOFSALES" localSheetId="2">FALSE</definedName>
    <definedName name="QBREPORTCOMPARECOL_PCTOFSALES" localSheetId="6">FALSE</definedName>
    <definedName name="QBREPORTCOMPARECOL_PCTOFSALES" localSheetId="0">FALSE</definedName>
    <definedName name="QBREPORTCOMPARECOL_PCTOFSALES" localSheetId="1">FALSE</definedName>
    <definedName name="QBREPORTCOMPARECOL_PCTOFSALES" localSheetId="5">FALSE</definedName>
    <definedName name="QBREPORTCOMPARECOL_PCTOFSALES" localSheetId="4">FALSE</definedName>
    <definedName name="QBREPORTCOMPARECOL_PCTROW" localSheetId="2">FALSE</definedName>
    <definedName name="QBREPORTCOMPARECOL_PCTROW" localSheetId="6">FALSE</definedName>
    <definedName name="QBREPORTCOMPARECOL_PCTROW" localSheetId="0">FALSE</definedName>
    <definedName name="QBREPORTCOMPARECOL_PCTROW" localSheetId="1">FALSE</definedName>
    <definedName name="QBREPORTCOMPARECOL_PCTROW" localSheetId="5">FALSE</definedName>
    <definedName name="QBREPORTCOMPARECOL_PCTROW" localSheetId="4">FALSE</definedName>
    <definedName name="QBREPORTCOMPARECOL_PPDIFF" localSheetId="2">FALSE</definedName>
    <definedName name="QBREPORTCOMPARECOL_PPDIFF" localSheetId="6">FALSE</definedName>
    <definedName name="QBREPORTCOMPARECOL_PPDIFF" localSheetId="0">FALSE</definedName>
    <definedName name="QBREPORTCOMPARECOL_PPDIFF" localSheetId="1">FALSE</definedName>
    <definedName name="QBREPORTCOMPARECOL_PPDIFF" localSheetId="5">FALSE</definedName>
    <definedName name="QBREPORTCOMPARECOL_PPDIFF" localSheetId="4">FALSE</definedName>
    <definedName name="QBREPORTCOMPARECOL_PPPCT" localSheetId="2">FALSE</definedName>
    <definedName name="QBREPORTCOMPARECOL_PPPCT" localSheetId="6">FALSE</definedName>
    <definedName name="QBREPORTCOMPARECOL_PPPCT" localSheetId="0">FALSE</definedName>
    <definedName name="QBREPORTCOMPARECOL_PPPCT" localSheetId="1">FALSE</definedName>
    <definedName name="QBREPORTCOMPARECOL_PPPCT" localSheetId="5">FALSE</definedName>
    <definedName name="QBREPORTCOMPARECOL_PPPCT" localSheetId="4">FALSE</definedName>
    <definedName name="QBREPORTCOMPARECOL_PREVPERIOD" localSheetId="2">FALSE</definedName>
    <definedName name="QBREPORTCOMPARECOL_PREVPERIOD" localSheetId="6">FALSE</definedName>
    <definedName name="QBREPORTCOMPARECOL_PREVPERIOD" localSheetId="0">FALSE</definedName>
    <definedName name="QBREPORTCOMPARECOL_PREVPERIOD" localSheetId="1">FALSE</definedName>
    <definedName name="QBREPORTCOMPARECOL_PREVPERIOD" localSheetId="5">FALSE</definedName>
    <definedName name="QBREPORTCOMPARECOL_PREVPERIOD" localSheetId="4">FALSE</definedName>
    <definedName name="QBREPORTCOMPARECOL_PREVYEAR" localSheetId="2">FALSE</definedName>
    <definedName name="QBREPORTCOMPARECOL_PREVYEAR" localSheetId="6">FALSE</definedName>
    <definedName name="QBREPORTCOMPARECOL_PREVYEAR" localSheetId="0">FALSE</definedName>
    <definedName name="QBREPORTCOMPARECOL_PREVYEAR" localSheetId="1">FALSE</definedName>
    <definedName name="QBREPORTCOMPARECOL_PREVYEAR" localSheetId="5">FALSE</definedName>
    <definedName name="QBREPORTCOMPARECOL_PREVYEAR" localSheetId="4">FALSE</definedName>
    <definedName name="QBREPORTCOMPARECOL_PYDIFF" localSheetId="2">FALSE</definedName>
    <definedName name="QBREPORTCOMPARECOL_PYDIFF" localSheetId="6">FALSE</definedName>
    <definedName name="QBREPORTCOMPARECOL_PYDIFF" localSheetId="0">FALSE</definedName>
    <definedName name="QBREPORTCOMPARECOL_PYDIFF" localSheetId="1">FALSE</definedName>
    <definedName name="QBREPORTCOMPARECOL_PYDIFF" localSheetId="5">FALSE</definedName>
    <definedName name="QBREPORTCOMPARECOL_PYDIFF" localSheetId="4">FALSE</definedName>
    <definedName name="QBREPORTCOMPARECOL_PYPCT" localSheetId="2">FALSE</definedName>
    <definedName name="QBREPORTCOMPARECOL_PYPCT" localSheetId="6">FALSE</definedName>
    <definedName name="QBREPORTCOMPARECOL_PYPCT" localSheetId="0">FALSE</definedName>
    <definedName name="QBREPORTCOMPARECOL_PYPCT" localSheetId="1">FALSE</definedName>
    <definedName name="QBREPORTCOMPARECOL_PYPCT" localSheetId="5">FALSE</definedName>
    <definedName name="QBREPORTCOMPARECOL_PYPCT" localSheetId="4">FALSE</definedName>
    <definedName name="QBREPORTCOMPARECOL_QTY" localSheetId="2">FALSE</definedName>
    <definedName name="QBREPORTCOMPARECOL_QTY" localSheetId="6">FALSE</definedName>
    <definedName name="QBREPORTCOMPARECOL_QTY" localSheetId="0">FALSE</definedName>
    <definedName name="QBREPORTCOMPARECOL_QTY" localSheetId="1">FALSE</definedName>
    <definedName name="QBREPORTCOMPARECOL_QTY" localSheetId="5">FALSE</definedName>
    <definedName name="QBREPORTCOMPARECOL_QTY" localSheetId="4">FALSE</definedName>
    <definedName name="QBREPORTCOMPARECOL_RATE" localSheetId="2">FALSE</definedName>
    <definedName name="QBREPORTCOMPARECOL_RATE" localSheetId="6">FALSE</definedName>
    <definedName name="QBREPORTCOMPARECOL_RATE" localSheetId="0">FALSE</definedName>
    <definedName name="QBREPORTCOMPARECOL_RATE" localSheetId="1">FALSE</definedName>
    <definedName name="QBREPORTCOMPARECOL_RATE" localSheetId="5">FALSE</definedName>
    <definedName name="QBREPORTCOMPARECOL_RATE" localSheetId="4">FALSE</definedName>
    <definedName name="QBREPORTCOMPARECOL_TRIPBILLEDMILES" localSheetId="2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4">FALSE</definedName>
    <definedName name="QBREPORTCOMPARECOL_TRIPMILES" localSheetId="2">FALSE</definedName>
    <definedName name="QBREPORTCOMPARECOL_TRIPMILES" localSheetId="6">FALSE</definedName>
    <definedName name="QBREPORTCOMPARECOL_TRIPMILES" localSheetId="0">FALSE</definedName>
    <definedName name="QBREPORTCOMPARECOL_TRIPMILES" localSheetId="1">FALSE</definedName>
    <definedName name="QBREPORTCOMPARECOL_TRIPMILES" localSheetId="5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4">FALSE</definedName>
    <definedName name="QBREPORTCOMPARECOL_YTD" localSheetId="2">FALSE</definedName>
    <definedName name="QBREPORTCOMPARECOL_YTD" localSheetId="6">FALSE</definedName>
    <definedName name="QBREPORTCOMPARECOL_YTD" localSheetId="0">FALSE</definedName>
    <definedName name="QBREPORTCOMPARECOL_YTD" localSheetId="1">FALSE</definedName>
    <definedName name="QBREPORTCOMPARECOL_YTD" localSheetId="5">FALSE</definedName>
    <definedName name="QBREPORTCOMPARECOL_YTD" localSheetId="4">FALSE</definedName>
    <definedName name="QBREPORTCOMPARECOL_YTDBUDGET" localSheetId="2">FALSE</definedName>
    <definedName name="QBREPORTCOMPARECOL_YTDBUDGET" localSheetId="6">FALSE</definedName>
    <definedName name="QBREPORTCOMPARECOL_YTDBUDGET" localSheetId="0">FALSE</definedName>
    <definedName name="QBREPORTCOMPARECOL_YTDBUDGET" localSheetId="1">FALSE</definedName>
    <definedName name="QBREPORTCOMPARECOL_YTDBUDGET" localSheetId="5">FALSE</definedName>
    <definedName name="QBREPORTCOMPARECOL_YTDBUDGET" localSheetId="4">FALSE</definedName>
    <definedName name="QBREPORTCOMPARECOL_YTDPCT" localSheetId="2">FALSE</definedName>
    <definedName name="QBREPORTCOMPARECOL_YTDPCT" localSheetId="6">FALSE</definedName>
    <definedName name="QBREPORTCOMPARECOL_YTDPCT" localSheetId="0">FALSE</definedName>
    <definedName name="QBREPORTCOMPARECOL_YTDPCT" localSheetId="1">FALSE</definedName>
    <definedName name="QBREPORTCOMPARECOL_YTDPCT" localSheetId="5">FALSE</definedName>
    <definedName name="QBREPORTCOMPARECOL_YTDPCT" localSheetId="4">FALSE</definedName>
    <definedName name="QBREPORTROWAXIS" localSheetId="2">9</definedName>
    <definedName name="QBREPORTROWAXIS" localSheetId="6">11</definedName>
    <definedName name="QBREPORTROWAXIS" localSheetId="0">0</definedName>
    <definedName name="QBREPORTROWAXIS" localSheetId="1">12</definedName>
    <definedName name="QBREPORTROWAXIS" localSheetId="5">11</definedName>
    <definedName name="QBREPORTROWAXIS" localSheetId="4">11</definedName>
    <definedName name="QBREPORTSUBCOLAXIS" localSheetId="2">0</definedName>
    <definedName name="QBREPORTSUBCOLAXIS" localSheetId="6">24</definedName>
    <definedName name="QBREPORTSUBCOLAXIS" localSheetId="0">0</definedName>
    <definedName name="QBREPORTSUBCOLAXIS" localSheetId="1">0</definedName>
    <definedName name="QBREPORTSUBCOLAXIS" localSheetId="5">24</definedName>
    <definedName name="QBREPORTSUBCOLAXIS" localSheetId="4">24</definedName>
    <definedName name="QBREPORTTYPE" localSheetId="2">5</definedName>
    <definedName name="QBREPORTTYPE" localSheetId="6">288</definedName>
    <definedName name="QBREPORTTYPE" localSheetId="0">23</definedName>
    <definedName name="QBREPORTTYPE" localSheetId="1">230</definedName>
    <definedName name="QBREPORTTYPE" localSheetId="5">288</definedName>
    <definedName name="QBREPORTTYPE" localSheetId="4">288</definedName>
    <definedName name="QBROWHEADERS" localSheetId="2">6</definedName>
    <definedName name="QBROWHEADERS" localSheetId="6">9</definedName>
    <definedName name="QBROWHEADERS" localSheetId="0">1</definedName>
    <definedName name="QBROWHEADERS" localSheetId="1">6</definedName>
    <definedName name="QBROWHEADERS" localSheetId="5">9</definedName>
    <definedName name="QBROWHEADERS" localSheetId="4">9</definedName>
    <definedName name="QBSTARTDATE" localSheetId="2">20220901</definedName>
    <definedName name="QBSTARTDATE" localSheetId="6">20220101</definedName>
    <definedName name="QBSTARTDATE" localSheetId="0">20220101</definedName>
    <definedName name="QBSTARTDATE" localSheetId="1">20220901</definedName>
    <definedName name="QBSTARTDATE" localSheetId="5">20220101</definedName>
    <definedName name="QBSTARTDATE" localSheetId="4">20220901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7" l="1"/>
  <c r="C16" i="7"/>
  <c r="C8" i="7"/>
  <c r="C30" i="7" s="1"/>
  <c r="N6" i="6"/>
  <c r="P6" i="6"/>
  <c r="N7" i="6"/>
  <c r="P7" i="6"/>
  <c r="N8" i="6"/>
  <c r="P8" i="6"/>
  <c r="N10" i="6"/>
  <c r="P10" i="6"/>
  <c r="N11" i="6"/>
  <c r="P11" i="6"/>
  <c r="N12" i="6"/>
  <c r="P12" i="6"/>
  <c r="N13" i="6"/>
  <c r="P13" i="6"/>
  <c r="N17" i="6"/>
  <c r="P17" i="6"/>
  <c r="N18" i="6"/>
  <c r="P18" i="6"/>
  <c r="J21" i="6"/>
  <c r="L21" i="6"/>
  <c r="P21" i="6" s="1"/>
  <c r="N21" i="6"/>
  <c r="J22" i="6"/>
  <c r="N22" i="6" s="1"/>
  <c r="L22" i="6"/>
  <c r="P22" i="6" s="1"/>
  <c r="N26" i="6"/>
  <c r="P26" i="6"/>
  <c r="N27" i="6"/>
  <c r="P27" i="6"/>
  <c r="N28" i="6"/>
  <c r="P28" i="6"/>
  <c r="N29" i="6"/>
  <c r="P29" i="6"/>
  <c r="N32" i="6"/>
  <c r="P32" i="6"/>
  <c r="J33" i="6"/>
  <c r="N33" i="6" s="1"/>
  <c r="L33" i="6"/>
  <c r="P33" i="6" s="1"/>
  <c r="N34" i="6"/>
  <c r="P34" i="6"/>
  <c r="N36" i="6"/>
  <c r="P36" i="6"/>
  <c r="N37" i="6"/>
  <c r="P37" i="6"/>
  <c r="J39" i="6"/>
  <c r="L39" i="6"/>
  <c r="P39" i="6" s="1"/>
  <c r="N39" i="6"/>
  <c r="N41" i="6"/>
  <c r="P41" i="6"/>
  <c r="N42" i="6"/>
  <c r="P42" i="6"/>
  <c r="N43" i="6"/>
  <c r="P43" i="6"/>
  <c r="N44" i="6"/>
  <c r="P44" i="6"/>
  <c r="J45" i="6"/>
  <c r="N45" i="6" s="1"/>
  <c r="L45" i="6"/>
  <c r="P45" i="6" s="1"/>
  <c r="N47" i="6"/>
  <c r="P47" i="6"/>
  <c r="N48" i="6"/>
  <c r="P48" i="6"/>
  <c r="N49" i="6"/>
  <c r="P49" i="6"/>
  <c r="N50" i="6"/>
  <c r="P50" i="6"/>
  <c r="N51" i="6"/>
  <c r="P51" i="6"/>
  <c r="N52" i="6"/>
  <c r="P52" i="6"/>
  <c r="J53" i="6"/>
  <c r="N53" i="6" s="1"/>
  <c r="L53" i="6"/>
  <c r="P53" i="6" s="1"/>
  <c r="N57" i="6"/>
  <c r="P57" i="6"/>
  <c r="N58" i="6"/>
  <c r="P58" i="6"/>
  <c r="N59" i="6"/>
  <c r="P59" i="6"/>
  <c r="N60" i="6"/>
  <c r="P60" i="6"/>
  <c r="N63" i="6"/>
  <c r="P63" i="6"/>
  <c r="J64" i="6"/>
  <c r="J72" i="6" s="1"/>
  <c r="L64" i="6"/>
  <c r="L72" i="6" s="1"/>
  <c r="N64" i="6"/>
  <c r="P64" i="6"/>
  <c r="N65" i="6"/>
  <c r="P65" i="6"/>
  <c r="N68" i="6"/>
  <c r="P68" i="6"/>
  <c r="N69" i="6"/>
  <c r="P69" i="6"/>
  <c r="N70" i="6"/>
  <c r="P70" i="6"/>
  <c r="N71" i="6"/>
  <c r="P71" i="6"/>
  <c r="N75" i="6"/>
  <c r="P75" i="6"/>
  <c r="N76" i="6"/>
  <c r="P76" i="6"/>
  <c r="N77" i="6"/>
  <c r="P77" i="6"/>
  <c r="N78" i="6"/>
  <c r="P78" i="6"/>
  <c r="N79" i="6"/>
  <c r="P79" i="6"/>
  <c r="N80" i="6"/>
  <c r="P80" i="6"/>
  <c r="N81" i="6"/>
  <c r="P81" i="6"/>
  <c r="N82" i="6"/>
  <c r="P82" i="6"/>
  <c r="J83" i="6"/>
  <c r="N83" i="6" s="1"/>
  <c r="L83" i="6"/>
  <c r="P83" i="6" s="1"/>
  <c r="N85" i="6"/>
  <c r="P85" i="6"/>
  <c r="N86" i="6"/>
  <c r="P86" i="6"/>
  <c r="N87" i="6"/>
  <c r="P87" i="6"/>
  <c r="J88" i="6"/>
  <c r="N88" i="6" s="1"/>
  <c r="L88" i="6"/>
  <c r="P88" i="6" s="1"/>
  <c r="N91" i="6"/>
  <c r="P91" i="6"/>
  <c r="N92" i="6"/>
  <c r="P92" i="6"/>
  <c r="N93" i="6"/>
  <c r="P93" i="6"/>
  <c r="J95" i="6"/>
  <c r="N95" i="6" s="1"/>
  <c r="L95" i="6"/>
  <c r="P95" i="6" s="1"/>
  <c r="N100" i="6"/>
  <c r="P100" i="6"/>
  <c r="J101" i="6"/>
  <c r="L101" i="6"/>
  <c r="N101" i="6"/>
  <c r="P101" i="6"/>
  <c r="N102" i="6"/>
  <c r="P102" i="6"/>
  <c r="N103" i="6"/>
  <c r="P103" i="6"/>
  <c r="N104" i="6"/>
  <c r="P104" i="6"/>
  <c r="J105" i="6"/>
  <c r="N105" i="6" s="1"/>
  <c r="L105" i="6"/>
  <c r="P105" i="6" s="1"/>
  <c r="N108" i="6"/>
  <c r="P108" i="6"/>
  <c r="N109" i="6"/>
  <c r="P109" i="6"/>
  <c r="N110" i="6"/>
  <c r="P110" i="6"/>
  <c r="N111" i="6"/>
  <c r="P111" i="6"/>
  <c r="N112" i="6"/>
  <c r="P112" i="6"/>
  <c r="J114" i="6"/>
  <c r="L114" i="6"/>
  <c r="N114" i="6"/>
  <c r="P114" i="6"/>
  <c r="N117" i="6"/>
  <c r="P117" i="6"/>
  <c r="N118" i="6"/>
  <c r="P118" i="6"/>
  <c r="N119" i="6"/>
  <c r="P119" i="6"/>
  <c r="J120" i="6"/>
  <c r="N120" i="6" s="1"/>
  <c r="L120" i="6"/>
  <c r="P120" i="6" s="1"/>
  <c r="N121" i="6"/>
  <c r="P121" i="6"/>
  <c r="N122" i="6"/>
  <c r="P122" i="6"/>
  <c r="J123" i="6"/>
  <c r="N124" i="6"/>
  <c r="P124" i="6"/>
  <c r="N128" i="6"/>
  <c r="P128" i="6"/>
  <c r="N129" i="6"/>
  <c r="P129" i="6"/>
  <c r="J130" i="6"/>
  <c r="L130" i="6"/>
  <c r="N130" i="6" s="1"/>
  <c r="N132" i="6"/>
  <c r="P132" i="6"/>
  <c r="N133" i="6"/>
  <c r="P133" i="6"/>
  <c r="N134" i="6"/>
  <c r="P134" i="6"/>
  <c r="N135" i="6"/>
  <c r="P135" i="6"/>
  <c r="N136" i="6"/>
  <c r="P136" i="6"/>
  <c r="J137" i="6"/>
  <c r="N137" i="6" s="1"/>
  <c r="L137" i="6"/>
  <c r="P137" i="6" s="1"/>
  <c r="N139" i="6"/>
  <c r="P139" i="6"/>
  <c r="N140" i="6"/>
  <c r="P140" i="6"/>
  <c r="N143" i="6"/>
  <c r="P143" i="6"/>
  <c r="N144" i="6"/>
  <c r="P144" i="6"/>
  <c r="N145" i="6"/>
  <c r="P145" i="6"/>
  <c r="N146" i="6"/>
  <c r="P146" i="6"/>
  <c r="N147" i="6"/>
  <c r="P147" i="6"/>
  <c r="N148" i="6"/>
  <c r="P148" i="6"/>
  <c r="N149" i="6"/>
  <c r="P149" i="6"/>
  <c r="N151" i="6"/>
  <c r="P151" i="6"/>
  <c r="J152" i="6"/>
  <c r="N152" i="6" s="1"/>
  <c r="L152" i="6"/>
  <c r="P152" i="6" s="1"/>
  <c r="N170" i="6"/>
  <c r="P170" i="6"/>
  <c r="J171" i="6"/>
  <c r="L171" i="6"/>
  <c r="N171" i="6"/>
  <c r="P171" i="6"/>
  <c r="N174" i="6"/>
  <c r="P174" i="6"/>
  <c r="J176" i="6"/>
  <c r="N176" i="6" s="1"/>
  <c r="L176" i="6"/>
  <c r="P176" i="6" s="1"/>
  <c r="N178" i="6"/>
  <c r="P178" i="6"/>
  <c r="N180" i="6"/>
  <c r="P180" i="6"/>
  <c r="N181" i="6"/>
  <c r="P181" i="6"/>
  <c r="J182" i="6"/>
  <c r="L182" i="6"/>
  <c r="N182" i="6" s="1"/>
  <c r="N183" i="6"/>
  <c r="P183" i="6"/>
  <c r="N184" i="6"/>
  <c r="P184" i="6"/>
  <c r="N185" i="6"/>
  <c r="P185" i="6"/>
  <c r="N187" i="6"/>
  <c r="P187" i="6"/>
  <c r="J190" i="6"/>
  <c r="J191" i="6" s="1"/>
  <c r="N191" i="6" s="1"/>
  <c r="L190" i="6"/>
  <c r="N190" i="6"/>
  <c r="P190" i="6"/>
  <c r="L191" i="6"/>
  <c r="P191" i="6" s="1"/>
  <c r="N193" i="6"/>
  <c r="P193" i="6"/>
  <c r="N196" i="6"/>
  <c r="P196" i="6"/>
  <c r="N197" i="6"/>
  <c r="P197" i="6"/>
  <c r="J198" i="6"/>
  <c r="P198" i="6" s="1"/>
  <c r="L198" i="6"/>
  <c r="N198" i="6"/>
  <c r="J200" i="6"/>
  <c r="N200" i="6" s="1"/>
  <c r="L200" i="6"/>
  <c r="P200" i="6" s="1"/>
  <c r="J209" i="6"/>
  <c r="J221" i="6" s="1"/>
  <c r="J218" i="6"/>
  <c r="J220" i="6"/>
  <c r="J226" i="6"/>
  <c r="J227" i="6"/>
  <c r="J247" i="6" s="1"/>
  <c r="J236" i="6"/>
  <c r="J237" i="6"/>
  <c r="N239" i="6"/>
  <c r="P239" i="6"/>
  <c r="N240" i="6"/>
  <c r="P240" i="6"/>
  <c r="N241" i="6"/>
  <c r="P241" i="6"/>
  <c r="N242" i="6"/>
  <c r="P242" i="6"/>
  <c r="N243" i="6"/>
  <c r="P243" i="6"/>
  <c r="N244" i="6"/>
  <c r="P244" i="6"/>
  <c r="N245" i="6"/>
  <c r="P245" i="6"/>
  <c r="J246" i="6"/>
  <c r="L246" i="6"/>
  <c r="N246" i="6" s="1"/>
  <c r="N6" i="5"/>
  <c r="P6" i="5"/>
  <c r="N7" i="5"/>
  <c r="P7" i="5"/>
  <c r="N8" i="5"/>
  <c r="P8" i="5"/>
  <c r="N10" i="5"/>
  <c r="P10" i="5"/>
  <c r="N11" i="5"/>
  <c r="P11" i="5"/>
  <c r="N12" i="5"/>
  <c r="P12" i="5"/>
  <c r="N13" i="5"/>
  <c r="P13" i="5"/>
  <c r="N17" i="5"/>
  <c r="P17" i="5"/>
  <c r="N18" i="5"/>
  <c r="P18" i="5"/>
  <c r="J21" i="5"/>
  <c r="J22" i="5" s="1"/>
  <c r="L21" i="5"/>
  <c r="N21" i="5"/>
  <c r="P21" i="5"/>
  <c r="L22" i="5"/>
  <c r="P22" i="5" s="1"/>
  <c r="N26" i="5"/>
  <c r="P26" i="5"/>
  <c r="N27" i="5"/>
  <c r="P27" i="5"/>
  <c r="N28" i="5"/>
  <c r="P28" i="5"/>
  <c r="N29" i="5"/>
  <c r="P29" i="5"/>
  <c r="N32" i="5"/>
  <c r="P32" i="5"/>
  <c r="J33" i="5"/>
  <c r="N33" i="5" s="1"/>
  <c r="L33" i="5"/>
  <c r="P33" i="5" s="1"/>
  <c r="N34" i="5"/>
  <c r="P34" i="5"/>
  <c r="N36" i="5"/>
  <c r="P36" i="5"/>
  <c r="N37" i="5"/>
  <c r="P37" i="5"/>
  <c r="J39" i="5"/>
  <c r="L39" i="5"/>
  <c r="N39" i="5"/>
  <c r="P39" i="5"/>
  <c r="N41" i="5"/>
  <c r="P41" i="5"/>
  <c r="N42" i="5"/>
  <c r="P42" i="5"/>
  <c r="N43" i="5"/>
  <c r="P43" i="5"/>
  <c r="N44" i="5"/>
  <c r="P44" i="5"/>
  <c r="J45" i="5"/>
  <c r="L45" i="5"/>
  <c r="N45" i="5" s="1"/>
  <c r="N47" i="5"/>
  <c r="P47" i="5"/>
  <c r="N48" i="5"/>
  <c r="P48" i="5"/>
  <c r="N49" i="5"/>
  <c r="P49" i="5"/>
  <c r="N50" i="5"/>
  <c r="P50" i="5"/>
  <c r="N51" i="5"/>
  <c r="P51" i="5"/>
  <c r="N52" i="5"/>
  <c r="P52" i="5"/>
  <c r="J53" i="5"/>
  <c r="L53" i="5"/>
  <c r="N53" i="5" s="1"/>
  <c r="N57" i="5"/>
  <c r="P57" i="5"/>
  <c r="N58" i="5"/>
  <c r="P58" i="5"/>
  <c r="N59" i="5"/>
  <c r="P59" i="5"/>
  <c r="N60" i="5"/>
  <c r="P60" i="5"/>
  <c r="N63" i="5"/>
  <c r="P63" i="5"/>
  <c r="J64" i="5"/>
  <c r="J72" i="5" s="1"/>
  <c r="L64" i="5"/>
  <c r="L72" i="5" s="1"/>
  <c r="P64" i="5"/>
  <c r="N65" i="5"/>
  <c r="P65" i="5"/>
  <c r="N68" i="5"/>
  <c r="P68" i="5"/>
  <c r="N69" i="5"/>
  <c r="P69" i="5"/>
  <c r="N70" i="5"/>
  <c r="P70" i="5"/>
  <c r="N71" i="5"/>
  <c r="P71" i="5"/>
  <c r="N75" i="5"/>
  <c r="P75" i="5"/>
  <c r="N76" i="5"/>
  <c r="P76" i="5"/>
  <c r="N77" i="5"/>
  <c r="P77" i="5"/>
  <c r="N78" i="5"/>
  <c r="P78" i="5"/>
  <c r="N79" i="5"/>
  <c r="P79" i="5"/>
  <c r="N80" i="5"/>
  <c r="P80" i="5"/>
  <c r="N81" i="5"/>
  <c r="P81" i="5"/>
  <c r="N82" i="5"/>
  <c r="P82" i="5"/>
  <c r="J83" i="5"/>
  <c r="L83" i="5"/>
  <c r="N83" i="5" s="1"/>
  <c r="N85" i="5"/>
  <c r="P85" i="5"/>
  <c r="N86" i="5"/>
  <c r="P86" i="5"/>
  <c r="N87" i="5"/>
  <c r="P87" i="5"/>
  <c r="J88" i="5"/>
  <c r="N88" i="5" s="1"/>
  <c r="L88" i="5"/>
  <c r="P88" i="5" s="1"/>
  <c r="N91" i="5"/>
  <c r="P91" i="5"/>
  <c r="N92" i="5"/>
  <c r="P92" i="5"/>
  <c r="N93" i="5"/>
  <c r="P93" i="5"/>
  <c r="J95" i="5"/>
  <c r="L95" i="5"/>
  <c r="N95" i="5" s="1"/>
  <c r="N100" i="5"/>
  <c r="P100" i="5"/>
  <c r="J101" i="5"/>
  <c r="N101" i="5" s="1"/>
  <c r="L101" i="5"/>
  <c r="P101" i="5"/>
  <c r="N102" i="5"/>
  <c r="P102" i="5"/>
  <c r="N103" i="5"/>
  <c r="P103" i="5"/>
  <c r="N104" i="5"/>
  <c r="P104" i="5"/>
  <c r="L105" i="5"/>
  <c r="N108" i="5"/>
  <c r="P108" i="5"/>
  <c r="N109" i="5"/>
  <c r="P109" i="5"/>
  <c r="N110" i="5"/>
  <c r="P110" i="5"/>
  <c r="N111" i="5"/>
  <c r="P111" i="5"/>
  <c r="N112" i="5"/>
  <c r="P112" i="5"/>
  <c r="J114" i="5"/>
  <c r="N114" i="5" s="1"/>
  <c r="L114" i="5"/>
  <c r="P114" i="5"/>
  <c r="N117" i="5"/>
  <c r="P117" i="5"/>
  <c r="N118" i="5"/>
  <c r="P118" i="5"/>
  <c r="N119" i="5"/>
  <c r="P119" i="5"/>
  <c r="J120" i="5"/>
  <c r="L120" i="5"/>
  <c r="N120" i="5" s="1"/>
  <c r="N121" i="5"/>
  <c r="P121" i="5"/>
  <c r="N122" i="5"/>
  <c r="P122" i="5"/>
  <c r="J123" i="5"/>
  <c r="L123" i="5"/>
  <c r="N123" i="5" s="1"/>
  <c r="N124" i="5"/>
  <c r="P124" i="5"/>
  <c r="N128" i="5"/>
  <c r="P128" i="5"/>
  <c r="N129" i="5"/>
  <c r="P129" i="5"/>
  <c r="J130" i="5"/>
  <c r="N130" i="5" s="1"/>
  <c r="L130" i="5"/>
  <c r="P130" i="5" s="1"/>
  <c r="N132" i="5"/>
  <c r="P132" i="5"/>
  <c r="N133" i="5"/>
  <c r="P133" i="5"/>
  <c r="N134" i="5"/>
  <c r="P134" i="5"/>
  <c r="N135" i="5"/>
  <c r="P135" i="5"/>
  <c r="N136" i="5"/>
  <c r="P136" i="5"/>
  <c r="J137" i="5"/>
  <c r="L137" i="5"/>
  <c r="N137" i="5" s="1"/>
  <c r="N139" i="5"/>
  <c r="P139" i="5"/>
  <c r="N140" i="5"/>
  <c r="P140" i="5"/>
  <c r="N142" i="5"/>
  <c r="P142" i="5"/>
  <c r="N143" i="5"/>
  <c r="P143" i="5"/>
  <c r="N144" i="5"/>
  <c r="P144" i="5"/>
  <c r="N145" i="5"/>
  <c r="P145" i="5"/>
  <c r="N146" i="5"/>
  <c r="P146" i="5"/>
  <c r="N147" i="5"/>
  <c r="P147" i="5"/>
  <c r="N148" i="5"/>
  <c r="P148" i="5"/>
  <c r="N150" i="5"/>
  <c r="P150" i="5"/>
  <c r="J151" i="5"/>
  <c r="L151" i="5"/>
  <c r="N151" i="5" s="1"/>
  <c r="N169" i="5"/>
  <c r="P169" i="5"/>
  <c r="J170" i="5"/>
  <c r="J171" i="5" s="1"/>
  <c r="L170" i="5"/>
  <c r="P170" i="5"/>
  <c r="N173" i="5"/>
  <c r="P173" i="5"/>
  <c r="J175" i="5"/>
  <c r="L175" i="5"/>
  <c r="N175" i="5" s="1"/>
  <c r="N177" i="5"/>
  <c r="P177" i="5"/>
  <c r="N179" i="5"/>
  <c r="P179" i="5"/>
  <c r="N180" i="5"/>
  <c r="P180" i="5"/>
  <c r="J181" i="5"/>
  <c r="N181" i="5" s="1"/>
  <c r="L181" i="5"/>
  <c r="P181" i="5" s="1"/>
  <c r="N182" i="5"/>
  <c r="P182" i="5"/>
  <c r="N183" i="5"/>
  <c r="P183" i="5"/>
  <c r="N184" i="5"/>
  <c r="P184" i="5"/>
  <c r="N186" i="5"/>
  <c r="P186" i="5"/>
  <c r="J189" i="5"/>
  <c r="N189" i="5" s="1"/>
  <c r="L189" i="5"/>
  <c r="L190" i="5" s="1"/>
  <c r="P190" i="5" s="1"/>
  <c r="P189" i="5"/>
  <c r="J190" i="5"/>
  <c r="N192" i="5"/>
  <c r="P192" i="5"/>
  <c r="N195" i="5"/>
  <c r="P195" i="5"/>
  <c r="N196" i="5"/>
  <c r="P196" i="5"/>
  <c r="J197" i="5"/>
  <c r="J199" i="5" s="1"/>
  <c r="N199" i="5" s="1"/>
  <c r="L197" i="5"/>
  <c r="N197" i="5"/>
  <c r="P197" i="5"/>
  <c r="L199" i="5"/>
  <c r="P199" i="5" s="1"/>
  <c r="J208" i="5"/>
  <c r="J217" i="5"/>
  <c r="J219" i="5"/>
  <c r="J220" i="5"/>
  <c r="J225" i="5"/>
  <c r="J226" i="5"/>
  <c r="J246" i="5" s="1"/>
  <c r="J235" i="5"/>
  <c r="J236" i="5"/>
  <c r="N238" i="5"/>
  <c r="P238" i="5"/>
  <c r="N239" i="5"/>
  <c r="P239" i="5"/>
  <c r="N240" i="5"/>
  <c r="P240" i="5"/>
  <c r="N241" i="5"/>
  <c r="P241" i="5"/>
  <c r="N242" i="5"/>
  <c r="P242" i="5"/>
  <c r="N243" i="5"/>
  <c r="P243" i="5"/>
  <c r="N244" i="5"/>
  <c r="P244" i="5"/>
  <c r="J245" i="5"/>
  <c r="N245" i="5" s="1"/>
  <c r="L245" i="5"/>
  <c r="P245" i="5" s="1"/>
  <c r="N5" i="4"/>
  <c r="P5" i="4"/>
  <c r="N6" i="4"/>
  <c r="P6" i="4"/>
  <c r="N7" i="4"/>
  <c r="P7" i="4"/>
  <c r="N9" i="4"/>
  <c r="P9" i="4"/>
  <c r="N10" i="4"/>
  <c r="P10" i="4"/>
  <c r="N11" i="4"/>
  <c r="P11" i="4"/>
  <c r="N12" i="4"/>
  <c r="P12" i="4"/>
  <c r="N13" i="4"/>
  <c r="P13" i="4"/>
  <c r="N14" i="4"/>
  <c r="P14" i="4"/>
  <c r="J15" i="4"/>
  <c r="N15" i="4" s="1"/>
  <c r="L15" i="4"/>
  <c r="P15" i="4" s="1"/>
  <c r="N20" i="4"/>
  <c r="P20" i="4"/>
  <c r="N21" i="4"/>
  <c r="P21" i="4"/>
  <c r="N22" i="4"/>
  <c r="P22" i="4"/>
  <c r="N23" i="4"/>
  <c r="P23" i="4"/>
  <c r="N24" i="4"/>
  <c r="P24" i="4"/>
  <c r="N25" i="4"/>
  <c r="P25" i="4"/>
  <c r="N27" i="4"/>
  <c r="P27" i="4"/>
  <c r="N28" i="4"/>
  <c r="P28" i="4"/>
  <c r="J30" i="4"/>
  <c r="L30" i="4"/>
  <c r="N30" i="4" s="1"/>
  <c r="N32" i="4"/>
  <c r="P32" i="4"/>
  <c r="N33" i="4"/>
  <c r="P33" i="4"/>
  <c r="N34" i="4"/>
  <c r="P34" i="4"/>
  <c r="N35" i="4"/>
  <c r="P35" i="4"/>
  <c r="J36" i="4"/>
  <c r="L36" i="4"/>
  <c r="N38" i="4"/>
  <c r="P38" i="4"/>
  <c r="N39" i="4"/>
  <c r="P39" i="4"/>
  <c r="N40" i="4"/>
  <c r="P40" i="4"/>
  <c r="N41" i="4"/>
  <c r="P41" i="4"/>
  <c r="N42" i="4"/>
  <c r="P42" i="4"/>
  <c r="N43" i="4"/>
  <c r="P43" i="4"/>
  <c r="J44" i="4"/>
  <c r="N44" i="4" s="1"/>
  <c r="L44" i="4"/>
  <c r="P44" i="4" s="1"/>
  <c r="N48" i="4"/>
  <c r="P48" i="4"/>
  <c r="N49" i="4"/>
  <c r="P49" i="4"/>
  <c r="N50" i="4"/>
  <c r="P50" i="4"/>
  <c r="N51" i="4"/>
  <c r="P51" i="4"/>
  <c r="N52" i="4"/>
  <c r="P52" i="4"/>
  <c r="J53" i="4"/>
  <c r="J59" i="4" s="1"/>
  <c r="L53" i="4"/>
  <c r="L59" i="4" s="1"/>
  <c r="N53" i="4"/>
  <c r="P53" i="4"/>
  <c r="N54" i="4"/>
  <c r="P54" i="4"/>
  <c r="N55" i="4"/>
  <c r="P55" i="4"/>
  <c r="N56" i="4"/>
  <c r="P56" i="4"/>
  <c r="N57" i="4"/>
  <c r="P57" i="4"/>
  <c r="N58" i="4"/>
  <c r="P58" i="4"/>
  <c r="N62" i="4"/>
  <c r="P62" i="4"/>
  <c r="N63" i="4"/>
  <c r="P63" i="4"/>
  <c r="N64" i="4"/>
  <c r="P64" i="4"/>
  <c r="N65" i="4"/>
  <c r="P65" i="4"/>
  <c r="N66" i="4"/>
  <c r="P66" i="4"/>
  <c r="N67" i="4"/>
  <c r="P67" i="4"/>
  <c r="N68" i="4"/>
  <c r="P68" i="4"/>
  <c r="N69" i="4"/>
  <c r="P69" i="4"/>
  <c r="J70" i="4"/>
  <c r="N70" i="4" s="1"/>
  <c r="L70" i="4"/>
  <c r="P70" i="4" s="1"/>
  <c r="N72" i="4"/>
  <c r="P72" i="4"/>
  <c r="N73" i="4"/>
  <c r="P73" i="4"/>
  <c r="N74" i="4"/>
  <c r="P74" i="4"/>
  <c r="J75" i="4"/>
  <c r="N75" i="4" s="1"/>
  <c r="L75" i="4"/>
  <c r="P75" i="4"/>
  <c r="N78" i="4"/>
  <c r="P78" i="4"/>
  <c r="N79" i="4"/>
  <c r="P79" i="4"/>
  <c r="N80" i="4"/>
  <c r="P80" i="4"/>
  <c r="J81" i="4"/>
  <c r="N81" i="4" s="1"/>
  <c r="L81" i="4"/>
  <c r="P81" i="4" s="1"/>
  <c r="N84" i="4"/>
  <c r="P84" i="4"/>
  <c r="N85" i="4"/>
  <c r="P85" i="4"/>
  <c r="N86" i="4"/>
  <c r="P86" i="4"/>
  <c r="N87" i="4"/>
  <c r="P87" i="4"/>
  <c r="J88" i="4"/>
  <c r="L88" i="4"/>
  <c r="N88" i="4" s="1"/>
  <c r="N90" i="4"/>
  <c r="P90" i="4"/>
  <c r="N91" i="4"/>
  <c r="P91" i="4"/>
  <c r="N92" i="4"/>
  <c r="P92" i="4"/>
  <c r="N93" i="4"/>
  <c r="P93" i="4"/>
  <c r="N94" i="4"/>
  <c r="P94" i="4"/>
  <c r="J95" i="4"/>
  <c r="N95" i="4" s="1"/>
  <c r="L95" i="4"/>
  <c r="P95" i="4"/>
  <c r="N98" i="4"/>
  <c r="P98" i="4"/>
  <c r="N99" i="4"/>
  <c r="P99" i="4"/>
  <c r="N100" i="4"/>
  <c r="P100" i="4"/>
  <c r="J101" i="4"/>
  <c r="L101" i="4"/>
  <c r="N101" i="4" s="1"/>
  <c r="N102" i="4"/>
  <c r="P102" i="4"/>
  <c r="N103" i="4"/>
  <c r="P103" i="4"/>
  <c r="J104" i="4"/>
  <c r="L104" i="4"/>
  <c r="N104" i="4" s="1"/>
  <c r="N105" i="4"/>
  <c r="P105" i="4"/>
  <c r="J106" i="4"/>
  <c r="N109" i="4"/>
  <c r="P109" i="4"/>
  <c r="N110" i="4"/>
  <c r="P110" i="4"/>
  <c r="J111" i="4"/>
  <c r="L111" i="4"/>
  <c r="N111" i="4"/>
  <c r="P111" i="4"/>
  <c r="N113" i="4"/>
  <c r="P113" i="4"/>
  <c r="N114" i="4"/>
  <c r="P114" i="4"/>
  <c r="N115" i="4"/>
  <c r="P115" i="4"/>
  <c r="N116" i="4"/>
  <c r="P116" i="4"/>
  <c r="N117" i="4"/>
  <c r="P117" i="4"/>
  <c r="J118" i="4"/>
  <c r="L118" i="4"/>
  <c r="N118" i="4" s="1"/>
  <c r="N120" i="4"/>
  <c r="P120" i="4"/>
  <c r="N121" i="4"/>
  <c r="P121" i="4"/>
  <c r="N123" i="4"/>
  <c r="P123" i="4"/>
  <c r="N124" i="4"/>
  <c r="P124" i="4"/>
  <c r="N125" i="4"/>
  <c r="P125" i="4"/>
  <c r="N126" i="4"/>
  <c r="P126" i="4"/>
  <c r="N127" i="4"/>
  <c r="P127" i="4"/>
  <c r="N128" i="4"/>
  <c r="P128" i="4"/>
  <c r="N129" i="4"/>
  <c r="P129" i="4"/>
  <c r="N130" i="4"/>
  <c r="P130" i="4"/>
  <c r="J131" i="4"/>
  <c r="L131" i="4"/>
  <c r="N131" i="4" s="1"/>
  <c r="N136" i="4"/>
  <c r="P136" i="4"/>
  <c r="J137" i="4"/>
  <c r="J138" i="4" s="1"/>
  <c r="L137" i="4"/>
  <c r="P137" i="4"/>
  <c r="N140" i="4"/>
  <c r="P140" i="4"/>
  <c r="J141" i="4"/>
  <c r="L141" i="4"/>
  <c r="N141" i="4" s="1"/>
  <c r="N143" i="4"/>
  <c r="P143" i="4"/>
  <c r="N145" i="4"/>
  <c r="P145" i="4"/>
  <c r="N146" i="4"/>
  <c r="P146" i="4"/>
  <c r="J147" i="4"/>
  <c r="L147" i="4"/>
  <c r="N147" i="4"/>
  <c r="P147" i="4"/>
  <c r="N148" i="4"/>
  <c r="P148" i="4"/>
  <c r="N149" i="4"/>
  <c r="P149" i="4"/>
  <c r="N150" i="4"/>
  <c r="P150" i="4"/>
  <c r="N152" i="4"/>
  <c r="P152" i="4"/>
  <c r="J153" i="4"/>
  <c r="J154" i="4" s="1"/>
  <c r="L153" i="4"/>
  <c r="P153" i="4"/>
  <c r="L154" i="4"/>
  <c r="N156" i="4"/>
  <c r="P156" i="4"/>
  <c r="N158" i="4"/>
  <c r="P158" i="4"/>
  <c r="N159" i="4"/>
  <c r="P159" i="4"/>
  <c r="J160" i="4"/>
  <c r="N160" i="4" s="1"/>
  <c r="L160" i="4"/>
  <c r="P160" i="4" s="1"/>
  <c r="J170" i="4"/>
  <c r="J171" i="4"/>
  <c r="J181" i="4" s="1"/>
  <c r="N173" i="4"/>
  <c r="P173" i="4"/>
  <c r="N174" i="4"/>
  <c r="P174" i="4"/>
  <c r="N175" i="4"/>
  <c r="P175" i="4"/>
  <c r="N176" i="4"/>
  <c r="P176" i="4"/>
  <c r="N177" i="4"/>
  <c r="P177" i="4"/>
  <c r="N178" i="4"/>
  <c r="P178" i="4"/>
  <c r="N179" i="4"/>
  <c r="P179" i="4"/>
  <c r="J180" i="4"/>
  <c r="N180" i="4" s="1"/>
  <c r="L180" i="4"/>
  <c r="P180" i="4" s="1"/>
  <c r="G12" i="3"/>
  <c r="G13" i="3"/>
  <c r="G16" i="3"/>
  <c r="G17" i="3"/>
  <c r="G29" i="3" s="1"/>
  <c r="G28" i="3"/>
  <c r="G35" i="3"/>
  <c r="G38" i="3"/>
  <c r="G43" i="3"/>
  <c r="G47" i="3"/>
  <c r="G50" i="3"/>
  <c r="G51" i="3"/>
  <c r="G52" i="3"/>
  <c r="G53" i="3" s="1"/>
  <c r="G68" i="3" s="1"/>
  <c r="G63" i="3"/>
  <c r="G67" i="3"/>
  <c r="N557" i="2"/>
  <c r="W242" i="1"/>
  <c r="U242" i="1"/>
  <c r="W241" i="1"/>
  <c r="U241" i="1"/>
  <c r="W240" i="1"/>
  <c r="U240" i="1"/>
  <c r="W239" i="1"/>
  <c r="U239" i="1"/>
  <c r="W238" i="1"/>
  <c r="W236" i="1"/>
  <c r="U236" i="1"/>
  <c r="W235" i="1"/>
  <c r="W231" i="1"/>
  <c r="U231" i="1"/>
  <c r="W230" i="1"/>
  <c r="U230" i="1"/>
  <c r="W229" i="1"/>
  <c r="U229" i="1"/>
  <c r="W228" i="1"/>
  <c r="W224" i="1"/>
  <c r="W223" i="1"/>
  <c r="W222" i="1"/>
  <c r="W221" i="1"/>
  <c r="W220" i="1"/>
  <c r="W219" i="1"/>
  <c r="W218" i="1"/>
  <c r="W217" i="1"/>
  <c r="W214" i="1"/>
  <c r="U214" i="1"/>
  <c r="W213" i="1"/>
  <c r="U213" i="1"/>
  <c r="W212" i="1"/>
  <c r="U212" i="1"/>
  <c r="W211" i="1"/>
  <c r="W210" i="1"/>
  <c r="W208" i="1"/>
  <c r="U208" i="1"/>
  <c r="W207" i="1"/>
  <c r="W205" i="1"/>
  <c r="U205" i="1"/>
  <c r="W204" i="1"/>
  <c r="W203" i="1"/>
  <c r="W202" i="1"/>
  <c r="W199" i="1"/>
  <c r="U199" i="1"/>
  <c r="W198" i="1"/>
  <c r="W196" i="1"/>
  <c r="U196" i="1"/>
  <c r="W195" i="1"/>
  <c r="W192" i="1"/>
  <c r="U192" i="1"/>
  <c r="W191" i="1"/>
  <c r="U191" i="1"/>
  <c r="W190" i="1"/>
  <c r="W188" i="1"/>
  <c r="U188" i="1"/>
  <c r="W187" i="1"/>
  <c r="W184" i="1"/>
  <c r="U184" i="1"/>
  <c r="W183" i="1"/>
  <c r="U183" i="1"/>
  <c r="W182" i="1"/>
  <c r="U182" i="1"/>
  <c r="W181" i="1"/>
  <c r="U181" i="1"/>
  <c r="W180" i="1"/>
  <c r="W178" i="1"/>
  <c r="U178" i="1"/>
  <c r="W177" i="1"/>
  <c r="W175" i="1"/>
  <c r="U175" i="1"/>
  <c r="W174" i="1"/>
  <c r="U174" i="1"/>
  <c r="W173" i="1"/>
  <c r="W171" i="1"/>
  <c r="U171" i="1"/>
  <c r="W170" i="1"/>
  <c r="W168" i="1"/>
  <c r="U168" i="1"/>
  <c r="W167" i="1"/>
  <c r="W163" i="1"/>
  <c r="U163" i="1"/>
  <c r="W162" i="1"/>
  <c r="U162" i="1"/>
  <c r="W161" i="1"/>
  <c r="W159" i="1"/>
  <c r="U159" i="1"/>
  <c r="W158" i="1"/>
  <c r="W156" i="1"/>
  <c r="U156" i="1"/>
  <c r="W155" i="1"/>
  <c r="W154" i="1"/>
  <c r="W152" i="1"/>
  <c r="U152" i="1"/>
  <c r="W151" i="1"/>
  <c r="W148" i="1"/>
  <c r="U148" i="1"/>
  <c r="W146" i="1"/>
  <c r="W145" i="1"/>
  <c r="W144" i="1"/>
  <c r="W143" i="1"/>
  <c r="W142" i="1"/>
  <c r="W138" i="1"/>
  <c r="U138" i="1"/>
  <c r="W137" i="1"/>
  <c r="U137" i="1"/>
  <c r="W136" i="1"/>
  <c r="W134" i="1"/>
  <c r="U134" i="1"/>
  <c r="W133" i="1"/>
  <c r="W132" i="1"/>
  <c r="W129" i="1"/>
  <c r="U129" i="1"/>
  <c r="W128" i="1"/>
  <c r="U128" i="1"/>
  <c r="W127" i="1"/>
  <c r="U127" i="1"/>
  <c r="W126" i="1"/>
  <c r="W125" i="1"/>
  <c r="W124" i="1"/>
  <c r="W123" i="1"/>
  <c r="W122" i="1"/>
  <c r="W121" i="1"/>
  <c r="W120" i="1"/>
  <c r="W119" i="1"/>
  <c r="W117" i="1"/>
  <c r="U117" i="1"/>
  <c r="W116" i="1"/>
  <c r="W115" i="1"/>
  <c r="W114" i="1"/>
  <c r="W113" i="1"/>
  <c r="W112" i="1"/>
  <c r="W111" i="1"/>
  <c r="W110" i="1"/>
  <c r="W109" i="1"/>
  <c r="W107" i="1"/>
  <c r="U107" i="1"/>
  <c r="W106" i="1"/>
  <c r="W105" i="1"/>
  <c r="W102" i="1"/>
  <c r="U102" i="1"/>
  <c r="W101" i="1"/>
  <c r="U101" i="1"/>
  <c r="W100" i="1"/>
  <c r="W99" i="1"/>
  <c r="W98" i="1"/>
  <c r="W97" i="1"/>
  <c r="W96" i="1"/>
  <c r="W95" i="1"/>
  <c r="W94" i="1"/>
  <c r="W93" i="1"/>
  <c r="W92" i="1"/>
  <c r="W91" i="1"/>
  <c r="W89" i="1"/>
  <c r="U89" i="1"/>
  <c r="W88" i="1"/>
  <c r="W87" i="1"/>
  <c r="W86" i="1"/>
  <c r="W85" i="1"/>
  <c r="W84" i="1"/>
  <c r="W82" i="1"/>
  <c r="U82" i="1"/>
  <c r="W81" i="1"/>
  <c r="W80" i="1"/>
  <c r="W79" i="1"/>
  <c r="W78" i="1"/>
  <c r="W77" i="1"/>
  <c r="W74" i="1"/>
  <c r="U74" i="1"/>
  <c r="W73" i="1"/>
  <c r="W72" i="1"/>
  <c r="W70" i="1"/>
  <c r="U70" i="1"/>
  <c r="W69" i="1"/>
  <c r="U69" i="1"/>
  <c r="W68" i="1"/>
  <c r="W67" i="1"/>
  <c r="W65" i="1"/>
  <c r="U65" i="1"/>
  <c r="W64" i="1"/>
  <c r="W63" i="1"/>
  <c r="W61" i="1"/>
  <c r="U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4" i="1"/>
  <c r="U44" i="1"/>
  <c r="W43" i="1"/>
  <c r="U43" i="1"/>
  <c r="W42" i="1"/>
  <c r="W40" i="1"/>
  <c r="U40" i="1"/>
  <c r="W39" i="1"/>
  <c r="W37" i="1"/>
  <c r="U37" i="1"/>
  <c r="W36" i="1"/>
  <c r="W31" i="1"/>
  <c r="U31" i="1"/>
  <c r="W30" i="1"/>
  <c r="U30" i="1"/>
  <c r="W29" i="1"/>
  <c r="W28" i="1"/>
  <c r="W27" i="1"/>
  <c r="W25" i="1"/>
  <c r="U25" i="1"/>
  <c r="W24" i="1"/>
  <c r="W21" i="1"/>
  <c r="U21" i="1"/>
  <c r="W20" i="1"/>
  <c r="U20" i="1"/>
  <c r="W19" i="1"/>
  <c r="W17" i="1"/>
  <c r="U17" i="1"/>
  <c r="W16" i="1"/>
  <c r="W14" i="1"/>
  <c r="U14" i="1"/>
  <c r="W13" i="1"/>
  <c r="W9" i="1"/>
  <c r="W6" i="1"/>
  <c r="U6" i="1"/>
  <c r="W5" i="1"/>
  <c r="W4" i="1"/>
  <c r="W3" i="1"/>
  <c r="P72" i="6" l="1"/>
  <c r="L89" i="6"/>
  <c r="P89" i="6" s="1"/>
  <c r="N72" i="6"/>
  <c r="J89" i="6"/>
  <c r="J248" i="6"/>
  <c r="L123" i="6"/>
  <c r="P123" i="6" s="1"/>
  <c r="L247" i="6"/>
  <c r="J125" i="6"/>
  <c r="P246" i="6"/>
  <c r="P182" i="6"/>
  <c r="P130" i="6"/>
  <c r="L23" i="6"/>
  <c r="J23" i="6"/>
  <c r="L172" i="6"/>
  <c r="J172" i="6"/>
  <c r="N172" i="6" s="1"/>
  <c r="N246" i="5"/>
  <c r="N72" i="5"/>
  <c r="J89" i="5"/>
  <c r="N190" i="5"/>
  <c r="J247" i="5"/>
  <c r="N22" i="5"/>
  <c r="J23" i="5"/>
  <c r="P105" i="5"/>
  <c r="P72" i="5"/>
  <c r="L89" i="5"/>
  <c r="N170" i="5"/>
  <c r="J105" i="5"/>
  <c r="N64" i="5"/>
  <c r="L246" i="5"/>
  <c r="L125" i="5"/>
  <c r="L23" i="5"/>
  <c r="P175" i="5"/>
  <c r="L171" i="5"/>
  <c r="P171" i="5" s="1"/>
  <c r="P151" i="5"/>
  <c r="P137" i="5"/>
  <c r="P123" i="5"/>
  <c r="P120" i="5"/>
  <c r="P95" i="5"/>
  <c r="P83" i="5"/>
  <c r="P53" i="5"/>
  <c r="P45" i="5"/>
  <c r="J107" i="4"/>
  <c r="N154" i="4"/>
  <c r="P154" i="4"/>
  <c r="J182" i="4"/>
  <c r="L76" i="4"/>
  <c r="P59" i="4"/>
  <c r="N59" i="4"/>
  <c r="J76" i="4"/>
  <c r="N76" i="4" s="1"/>
  <c r="L161" i="4"/>
  <c r="P161" i="4" s="1"/>
  <c r="L16" i="4"/>
  <c r="J161" i="4"/>
  <c r="N153" i="4"/>
  <c r="N137" i="4"/>
  <c r="J16" i="4"/>
  <c r="L106" i="4"/>
  <c r="P106" i="4" s="1"/>
  <c r="P36" i="4"/>
  <c r="L181" i="4"/>
  <c r="N181" i="4" s="1"/>
  <c r="N36" i="4"/>
  <c r="P141" i="4"/>
  <c r="P131" i="4"/>
  <c r="P118" i="4"/>
  <c r="P104" i="4"/>
  <c r="P88" i="4"/>
  <c r="P30" i="4"/>
  <c r="L138" i="4"/>
  <c r="P138" i="4" s="1"/>
  <c r="P101" i="4"/>
  <c r="N23" i="6" l="1"/>
  <c r="N89" i="6"/>
  <c r="P23" i="6"/>
  <c r="J126" i="6"/>
  <c r="N123" i="6"/>
  <c r="L125" i="6"/>
  <c r="P125" i="6" s="1"/>
  <c r="P172" i="6"/>
  <c r="L248" i="6"/>
  <c r="P248" i="6" s="1"/>
  <c r="P247" i="6"/>
  <c r="N247" i="6"/>
  <c r="J126" i="5"/>
  <c r="N89" i="5"/>
  <c r="P23" i="5"/>
  <c r="P125" i="5"/>
  <c r="N171" i="5"/>
  <c r="L247" i="5"/>
  <c r="P247" i="5" s="1"/>
  <c r="P246" i="5"/>
  <c r="N23" i="5"/>
  <c r="L126" i="5"/>
  <c r="P89" i="5"/>
  <c r="N105" i="5"/>
  <c r="J125" i="5"/>
  <c r="N125" i="5" s="1"/>
  <c r="N16" i="4"/>
  <c r="J17" i="4"/>
  <c r="J162" i="4"/>
  <c r="P76" i="4"/>
  <c r="L107" i="4"/>
  <c r="N182" i="4"/>
  <c r="N161" i="4"/>
  <c r="P16" i="4"/>
  <c r="L17" i="4"/>
  <c r="N106" i="4"/>
  <c r="P181" i="4"/>
  <c r="L182" i="4"/>
  <c r="P182" i="4" s="1"/>
  <c r="N138" i="4"/>
  <c r="J202" i="6" l="1"/>
  <c r="N248" i="6"/>
  <c r="L126" i="6"/>
  <c r="N125" i="6"/>
  <c r="N247" i="5"/>
  <c r="P126" i="5"/>
  <c r="L201" i="5"/>
  <c r="N126" i="5"/>
  <c r="J201" i="5"/>
  <c r="P107" i="4"/>
  <c r="L162" i="4"/>
  <c r="P162" i="4" s="1"/>
  <c r="N162" i="4"/>
  <c r="N107" i="4"/>
  <c r="L163" i="4"/>
  <c r="P17" i="4"/>
  <c r="N17" i="4"/>
  <c r="J163" i="4"/>
  <c r="P126" i="6" l="1"/>
  <c r="L202" i="6"/>
  <c r="N202" i="6"/>
  <c r="J203" i="6"/>
  <c r="N126" i="6"/>
  <c r="P201" i="5"/>
  <c r="L202" i="5"/>
  <c r="N201" i="5"/>
  <c r="J202" i="5"/>
  <c r="N163" i="4"/>
  <c r="J183" i="4"/>
  <c r="P163" i="4"/>
  <c r="L183" i="4"/>
  <c r="P183" i="4" s="1"/>
  <c r="J249" i="6" l="1"/>
  <c r="P202" i="6"/>
  <c r="L203" i="6"/>
  <c r="N202" i="5"/>
  <c r="J248" i="5"/>
  <c r="P202" i="5"/>
  <c r="L248" i="5"/>
  <c r="P248" i="5" s="1"/>
  <c r="N183" i="4"/>
  <c r="P203" i="6" l="1"/>
  <c r="L249" i="6"/>
  <c r="P249" i="6" s="1"/>
  <c r="N203" i="6"/>
  <c r="N248" i="5"/>
  <c r="N249" i="6" l="1"/>
</calcChain>
</file>

<file path=xl/sharedStrings.xml><?xml version="1.0" encoding="utf-8"?>
<sst xmlns="http://schemas.openxmlformats.org/spreadsheetml/2006/main" count="3269" uniqueCount="978">
  <si>
    <t>Type</t>
  </si>
  <si>
    <t>Date</t>
  </si>
  <si>
    <t>Num</t>
  </si>
  <si>
    <t>Name</t>
  </si>
  <si>
    <t>Memo</t>
  </si>
  <si>
    <t>Amount</t>
  </si>
  <si>
    <t>Jan - Dec 22</t>
  </si>
  <si>
    <t>Deposit</t>
  </si>
  <si>
    <t>Transfer</t>
  </si>
  <si>
    <t>Funds Transfer</t>
  </si>
  <si>
    <t>Liability Check</t>
  </si>
  <si>
    <t>QuickBooks Payroll Service</t>
  </si>
  <si>
    <t>Created by Payroll Service on 01/27/2022</t>
  </si>
  <si>
    <t>Interest</t>
  </si>
  <si>
    <t>Created by Payroll Service on 02/24/2022</t>
  </si>
  <si>
    <t>Funds Transfer 1249535</t>
  </si>
  <si>
    <t>Created by Payroll Service on 03/29/2022</t>
  </si>
  <si>
    <t>Created by Payroll Service on 04/27/2022</t>
  </si>
  <si>
    <t>Created by Payroll Service on 05/25/2022</t>
  </si>
  <si>
    <t>Created by Payroll Service on 06/27/2022</t>
  </si>
  <si>
    <t>Check</t>
  </si>
  <si>
    <t>Citywide Credit Card</t>
  </si>
  <si>
    <t>stop payment fee</t>
  </si>
  <si>
    <t>CC Payment</t>
  </si>
  <si>
    <t>July Payroll and bills</t>
  </si>
  <si>
    <t>Created by Payroll Service on 07/26/2022</t>
  </si>
  <si>
    <t>Created by Payroll Service on 07/27/2022</t>
  </si>
  <si>
    <t>void</t>
  </si>
  <si>
    <t>Misprint</t>
  </si>
  <si>
    <t>Created by Payroll Service on 08/30/2022</t>
  </si>
  <si>
    <t>Created by Payroll Service on 08/31/2022</t>
  </si>
  <si>
    <t>Bill Pmt -Check</t>
  </si>
  <si>
    <t>Citibank - Dirr</t>
  </si>
  <si>
    <t>acct 3692</t>
  </si>
  <si>
    <t>Citibank - Iain</t>
  </si>
  <si>
    <t>Carl Henrikson</t>
  </si>
  <si>
    <t>General Journal</t>
  </si>
  <si>
    <t>Void Check #14393 to Joe Ipsen dated 12/16/2021</t>
  </si>
  <si>
    <t>Created by Payroll Service on 09/26/2022</t>
  </si>
  <si>
    <t>Created by Payroll Service on 09/28/2022</t>
  </si>
  <si>
    <t>Service Charge</t>
  </si>
  <si>
    <t>ach</t>
  </si>
  <si>
    <t>Delta Dental</t>
  </si>
  <si>
    <t>group 000012014-00001111-0000</t>
  </si>
  <si>
    <t>United Health Care</t>
  </si>
  <si>
    <t>Xcel Energy</t>
  </si>
  <si>
    <t>53-9518714-9</t>
  </si>
  <si>
    <t>AFLAC</t>
  </si>
  <si>
    <t>LKF94</t>
  </si>
  <si>
    <t>Pinnacol</t>
  </si>
  <si>
    <t>53275</t>
  </si>
  <si>
    <t>Fire and Police Pension Association</t>
  </si>
  <si>
    <t>Ach</t>
  </si>
  <si>
    <t>ACH</t>
  </si>
  <si>
    <t>KS State Bank</t>
  </si>
  <si>
    <t>Polar Gas</t>
  </si>
  <si>
    <t>Ace Hardware</t>
  </si>
  <si>
    <t>acct 121</t>
  </si>
  <si>
    <t>Boulder County Firefighters</t>
  </si>
  <si>
    <t>voting member annual dues 2017</t>
  </si>
  <si>
    <t>Bound Tree</t>
  </si>
  <si>
    <t>Colorado Advanced Life Support</t>
  </si>
  <si>
    <t>Kinsco, LLC</t>
  </si>
  <si>
    <t>Lucy Zamarripa</t>
  </si>
  <si>
    <t>Lyons Gaddis</t>
  </si>
  <si>
    <t>acct 15204.0003</t>
  </si>
  <si>
    <t>Platte Valley Fire Protection District</t>
  </si>
  <si>
    <t>Stephanie Cooke</t>
  </si>
  <si>
    <t>Streamline</t>
  </si>
  <si>
    <t>Boulder County</t>
  </si>
  <si>
    <t>Boulder Phone Installers</t>
  </si>
  <si>
    <t>Centurylink</t>
  </si>
  <si>
    <t>Cintas</t>
  </si>
  <si>
    <t>General Air</t>
  </si>
  <si>
    <t>Terminix</t>
  </si>
  <si>
    <t>Town of Nederland-AP</t>
  </si>
  <si>
    <t>Western Disposal</t>
  </si>
  <si>
    <t>Acct #2525</t>
  </si>
  <si>
    <t>B&amp;F Super Foods</t>
  </si>
  <si>
    <t>W.S. Darley &amp; Co</t>
  </si>
  <si>
    <t>1085172</t>
  </si>
  <si>
    <t>WR Communications Inc.</t>
  </si>
  <si>
    <t>Signature Services</t>
  </si>
  <si>
    <t>Colorado State Treasurer</t>
  </si>
  <si>
    <t>439426.00-6</t>
  </si>
  <si>
    <t>303-258-9161 055b</t>
  </si>
  <si>
    <t>Front Range Fire Apparatus</t>
  </si>
  <si>
    <t>Direct TV</t>
  </si>
  <si>
    <t>3032589555 115B</t>
  </si>
  <si>
    <t>Colorado Division of Fire Prevention</t>
  </si>
  <si>
    <t>1347</t>
  </si>
  <si>
    <t>ESO Firehouse Software</t>
  </si>
  <si>
    <t>AT&amp;T Carol Stream</t>
  </si>
  <si>
    <t>121</t>
  </si>
  <si>
    <t>Computer Sites</t>
  </si>
  <si>
    <t>E470</t>
  </si>
  <si>
    <t>Tribbett Agency LLC</t>
  </si>
  <si>
    <t>791-00-10-2-0005</t>
  </si>
  <si>
    <t>Charles Schmidtmann</t>
  </si>
  <si>
    <t>Bob Swanson</t>
  </si>
  <si>
    <t>David Femmer</t>
  </si>
  <si>
    <t>Choice Screening</t>
  </si>
  <si>
    <t>E-pay</t>
  </si>
  <si>
    <t>EFPTS</t>
  </si>
  <si>
    <t>84-1140593 QB Tracking # -1066538438</t>
  </si>
  <si>
    <t>Colorado Department of Revenue</t>
  </si>
  <si>
    <t>03-76800 QB Tracking # -1019406438</t>
  </si>
  <si>
    <t>VOID: 84-1140593 QB Tracking # 1066321070</t>
  </si>
  <si>
    <t>03-76800 QB Tracking # 1066972070</t>
  </si>
  <si>
    <t>84-1140593 QB Tracking # 1111627070</t>
  </si>
  <si>
    <t>84-1140593 QB Tracking # 2027912266</t>
  </si>
  <si>
    <t>03-76800 QB Tracking # 2027979266</t>
  </si>
  <si>
    <t>84-1140593 QB Tracking # -922529030</t>
  </si>
  <si>
    <t>03-76800 QB Tracking # -921637030</t>
  </si>
  <si>
    <t>84-1140593 QB Tracking # -710324226</t>
  </si>
  <si>
    <t>03-76800 QB Tracking # -705398226</t>
  </si>
  <si>
    <t>84-1140593 QB Tracking # -1060641326</t>
  </si>
  <si>
    <t>03-76800 QB Tracking # -1060584326</t>
  </si>
  <si>
    <t>84-1140593 QB Tracking # 505393674</t>
  </si>
  <si>
    <t>03-76800 QB Tracking # 505540674</t>
  </si>
  <si>
    <t>VOID: 84-1140593 QB Tracking # -179079622</t>
  </si>
  <si>
    <t>03-76800 QB Tracking # -178824622</t>
  </si>
  <si>
    <t>VOID: 84-1140593 QB Tracking # -174281622</t>
  </si>
  <si>
    <t>84-1140593 QB Tracking # -173003622</t>
  </si>
  <si>
    <t>03-76800 QB Tracking # 910624378</t>
  </si>
  <si>
    <t>84-1140593 QB Tracking # 912997378</t>
  </si>
  <si>
    <t>84-1140593 QB Tracking # 1302867378</t>
  </si>
  <si>
    <t>03-76800 QB Tracking # 1303018378</t>
  </si>
  <si>
    <t>on line</t>
  </si>
  <si>
    <t>On Line Pmt</t>
  </si>
  <si>
    <t>online</t>
  </si>
  <si>
    <t>Paypal Trx</t>
  </si>
  <si>
    <t>Paypal</t>
  </si>
  <si>
    <t>street smart fire fighting</t>
  </si>
  <si>
    <t>Pd Portal</t>
  </si>
  <si>
    <t>Portal</t>
  </si>
  <si>
    <t>To Print</t>
  </si>
  <si>
    <t>Void Ck</t>
  </si>
  <si>
    <t>Void Check #14384 to Robert Savoye dated 12/16/2021</t>
  </si>
  <si>
    <t>Void Check #14400 to Corey Sutton dated 12/16/2021</t>
  </si>
  <si>
    <t>Void Check #14162 to Bob Swanson dated 5/19/2021</t>
  </si>
  <si>
    <t>Void Check #14252 to Charlie Schmidtmann dated 8/27/2021</t>
  </si>
  <si>
    <t>Voided Ck</t>
  </si>
  <si>
    <t>Reissue uncashed check #14399 dated 12/16/2021</t>
  </si>
  <si>
    <t>Paycheck</t>
  </si>
  <si>
    <t>2022-01-1</t>
  </si>
  <si>
    <t>Caponera, Kathy M.</t>
  </si>
  <si>
    <t>Direct Deposit</t>
  </si>
  <si>
    <t>2022-02-1</t>
  </si>
  <si>
    <t>2022-03-1</t>
  </si>
  <si>
    <t>2022-04-1</t>
  </si>
  <si>
    <t>2022-05-01</t>
  </si>
  <si>
    <t>2022-06-01</t>
  </si>
  <si>
    <t>2022-07-01</t>
  </si>
  <si>
    <t>Marshall-01</t>
  </si>
  <si>
    <t>Henrikson, Carl H</t>
  </si>
  <si>
    <t>2022-01-2</t>
  </si>
  <si>
    <t>Harrison, W J</t>
  </si>
  <si>
    <t>2022-02-2</t>
  </si>
  <si>
    <t>2022-03-2</t>
  </si>
  <si>
    <t>2022-04-2</t>
  </si>
  <si>
    <t>2022-05-02</t>
  </si>
  <si>
    <t>2022-06-02</t>
  </si>
  <si>
    <t>2022-07-02</t>
  </si>
  <si>
    <t>Dennis, Brock</t>
  </si>
  <si>
    <t>Marshall-02</t>
  </si>
  <si>
    <t>Schmidtmann, Charles P</t>
  </si>
  <si>
    <t>2022-01-3</t>
  </si>
  <si>
    <t>2022-02-3</t>
  </si>
  <si>
    <t>2022-03-3</t>
  </si>
  <si>
    <t>2022-04-3</t>
  </si>
  <si>
    <t>2022-05-03</t>
  </si>
  <si>
    <t>2022-06-03</t>
  </si>
  <si>
    <t>2022-07-03</t>
  </si>
  <si>
    <t>Faes, Nicholas I</t>
  </si>
  <si>
    <t>2022-01-4</t>
  </si>
  <si>
    <t>Kociemba-Benson, Kyle</t>
  </si>
  <si>
    <t>2022-02-4</t>
  </si>
  <si>
    <t>2022-03-4</t>
  </si>
  <si>
    <t>2022-04-4</t>
  </si>
  <si>
    <t>2022-05-04</t>
  </si>
  <si>
    <t>Joslin, Jon A</t>
  </si>
  <si>
    <t>2022-06-04</t>
  </si>
  <si>
    <t>2022-07-04</t>
  </si>
  <si>
    <t>2022-01-5</t>
  </si>
  <si>
    <t>Moran, Conor D</t>
  </si>
  <si>
    <t>2022-02-5</t>
  </si>
  <si>
    <t>2022-03-5</t>
  </si>
  <si>
    <t>2022-04-5</t>
  </si>
  <si>
    <t>2022-05-05</t>
  </si>
  <si>
    <t>2022-06-05</t>
  </si>
  <si>
    <t>2022-07-05</t>
  </si>
  <si>
    <t>2022-01-6</t>
  </si>
  <si>
    <t>2022-02-6</t>
  </si>
  <si>
    <t>2022-03-6</t>
  </si>
  <si>
    <t>2022-04-6</t>
  </si>
  <si>
    <t>2022-05-06</t>
  </si>
  <si>
    <t>2022-06-06</t>
  </si>
  <si>
    <t>2022-07-06</t>
  </si>
  <si>
    <t>2022-01-7</t>
  </si>
  <si>
    <t>Scott, Michael T</t>
  </si>
  <si>
    <t>2022-02-7</t>
  </si>
  <si>
    <t>2022-03-7</t>
  </si>
  <si>
    <t>2022-04-7</t>
  </si>
  <si>
    <t>2022-05-07</t>
  </si>
  <si>
    <t>2022-06-07</t>
  </si>
  <si>
    <t>2022-07-07</t>
  </si>
  <si>
    <t>2022-01-8</t>
  </si>
  <si>
    <t>2022-05-08</t>
  </si>
  <si>
    <t>2022-06-08</t>
  </si>
  <si>
    <t>2022-07-08</t>
  </si>
  <si>
    <t>Lucas, Eric</t>
  </si>
  <si>
    <t>2022-07-09</t>
  </si>
  <si>
    <t>Moran, Cameron</t>
  </si>
  <si>
    <t>2022-07-10</t>
  </si>
  <si>
    <t>2022-07-11</t>
  </si>
  <si>
    <t>2022-07-12</t>
  </si>
  <si>
    <t>2022-07-15</t>
  </si>
  <si>
    <t>2022-07-16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</si>
  <si>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</si>
  <si>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</si>
  <si>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</si>
  <si>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</si>
  <si>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</si>
  <si>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</si>
  <si>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</si>
  <si>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</si>
  <si>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</si>
  <si>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</si>
  <si>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</si>
  <si>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</si>
  <si>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</si>
  <si>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</si>
  <si>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</si>
  <si>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ACH-`12532</t>
  </si>
  <si>
    <t>ck 14169</t>
  </si>
  <si>
    <t>to void stale dated ck 14169 Lindsey Sweeney calwood final labor</t>
  </si>
  <si>
    <t>14422</t>
  </si>
  <si>
    <t>14423</t>
  </si>
  <si>
    <t>Boulder County Treasurer</t>
  </si>
  <si>
    <t>14424</t>
  </si>
  <si>
    <t>14425</t>
  </si>
  <si>
    <t>14426</t>
  </si>
  <si>
    <t>CPS HR Consulting</t>
  </si>
  <si>
    <t>14427</t>
  </si>
  <si>
    <t>East Street Garage LLC</t>
  </si>
  <si>
    <t>14428</t>
  </si>
  <si>
    <t>Medline Industries</t>
  </si>
  <si>
    <t>14429</t>
  </si>
  <si>
    <t>ROI Fire &amp; Ballistics</t>
  </si>
  <si>
    <t>14430</t>
  </si>
  <si>
    <t>TargetSolutions Learning</t>
  </si>
  <si>
    <t>14431</t>
  </si>
  <si>
    <t>14432</t>
  </si>
  <si>
    <t>Galls, LLC</t>
  </si>
  <si>
    <t>14433</t>
  </si>
  <si>
    <t>ImageTrend</t>
  </si>
  <si>
    <t>14434</t>
  </si>
  <si>
    <t>J Hill</t>
  </si>
  <si>
    <t>14435</t>
  </si>
  <si>
    <t>14436</t>
  </si>
  <si>
    <t>Special District Assoc</t>
  </si>
  <si>
    <t>14438</t>
  </si>
  <si>
    <t>Colorado State Fire Fighters Assoc.</t>
  </si>
  <si>
    <t>14439</t>
  </si>
  <si>
    <t>14440</t>
  </si>
  <si>
    <t>acct #44</t>
  </si>
  <si>
    <t>14441</t>
  </si>
  <si>
    <t>14443</t>
  </si>
  <si>
    <t>14444</t>
  </si>
  <si>
    <t>14445</t>
  </si>
  <si>
    <t>14446</t>
  </si>
  <si>
    <t>14447</t>
  </si>
  <si>
    <t>14448</t>
  </si>
  <si>
    <t>Colorado State Fire Chief's Association</t>
  </si>
  <si>
    <t>membership 2022</t>
  </si>
  <si>
    <t>14449</t>
  </si>
  <si>
    <t>14450</t>
  </si>
  <si>
    <t>14451</t>
  </si>
  <si>
    <t>Larissa Briscombe</t>
  </si>
  <si>
    <t>14452</t>
  </si>
  <si>
    <t>Lindsey Sweeney</t>
  </si>
  <si>
    <t>14453</t>
  </si>
  <si>
    <t>VOID:</t>
  </si>
  <si>
    <t>14454</t>
  </si>
  <si>
    <t>14455</t>
  </si>
  <si>
    <t>**Collectioncenter Inc</t>
  </si>
  <si>
    <t>CASE NO 14CV31070</t>
  </si>
  <si>
    <t>14456</t>
  </si>
  <si>
    <t>14457</t>
  </si>
  <si>
    <t>14458</t>
  </si>
  <si>
    <t>Baumgartner, William R.</t>
  </si>
  <si>
    <t>14459</t>
  </si>
  <si>
    <t>14460</t>
  </si>
  <si>
    <t>Boulder County Regional Fire Training Ctr</t>
  </si>
  <si>
    <t>14461</t>
  </si>
  <si>
    <t>14462</t>
  </si>
  <si>
    <t>VOID: paid with personal mastercard LOST</t>
  </si>
  <si>
    <t>14463</t>
  </si>
  <si>
    <t>14464</t>
  </si>
  <si>
    <t>Iain Irwin Powell</t>
  </si>
  <si>
    <t>14465</t>
  </si>
  <si>
    <t>IamIT</t>
  </si>
  <si>
    <t>14466</t>
  </si>
  <si>
    <t>Ian Glycenfer</t>
  </si>
  <si>
    <t>Thank you for an Outstanding Year of Service!</t>
  </si>
  <si>
    <t>14467</t>
  </si>
  <si>
    <t>14468</t>
  </si>
  <si>
    <t>One Time</t>
  </si>
  <si>
    <t>Sarah Irwin-Powell</t>
  </si>
  <si>
    <t>14469</t>
  </si>
  <si>
    <t>RPO0594074</t>
  </si>
  <si>
    <t>14470</t>
  </si>
  <si>
    <t>Prairie Mountain Media</t>
  </si>
  <si>
    <t>14471</t>
  </si>
  <si>
    <t>14472</t>
  </si>
  <si>
    <t>Philip R. Dirr</t>
  </si>
  <si>
    <t>14474</t>
  </si>
  <si>
    <t>Boulder County Sherif's Department</t>
  </si>
  <si>
    <t>14476</t>
  </si>
  <si>
    <t>14477</t>
  </si>
  <si>
    <t>14478</t>
  </si>
  <si>
    <t>acct 15204.0001</t>
  </si>
  <si>
    <t>14479</t>
  </si>
  <si>
    <t>14480</t>
  </si>
  <si>
    <t>14481</t>
  </si>
  <si>
    <t>VOID: Daily Dispatch</t>
  </si>
  <si>
    <t>14482</t>
  </si>
  <si>
    <t>Daily Dispatch</t>
  </si>
  <si>
    <t>14484</t>
  </si>
  <si>
    <t>Boulder County Fire Chief's Assoc</t>
  </si>
  <si>
    <t>14485</t>
  </si>
  <si>
    <t>14486</t>
  </si>
  <si>
    <t>14487</t>
  </si>
  <si>
    <t>14488</t>
  </si>
  <si>
    <t>14489</t>
  </si>
  <si>
    <t>Eric Abramson</t>
  </si>
  <si>
    <t>14490</t>
  </si>
  <si>
    <t>14491</t>
  </si>
  <si>
    <t>14492</t>
  </si>
  <si>
    <t>14493</t>
  </si>
  <si>
    <t>Mountain Service and Repair</t>
  </si>
  <si>
    <t>14494</t>
  </si>
  <si>
    <t>Napa Auto Supply</t>
  </si>
  <si>
    <t>14495</t>
  </si>
  <si>
    <t>14496</t>
  </si>
  <si>
    <t>14497</t>
  </si>
  <si>
    <t>14498</t>
  </si>
  <si>
    <t>14499</t>
  </si>
  <si>
    <t>14500</t>
  </si>
  <si>
    <t>14501</t>
  </si>
  <si>
    <t>B&amp;M Roofing</t>
  </si>
  <si>
    <t>14502</t>
  </si>
  <si>
    <t>14503</t>
  </si>
  <si>
    <t>14504</t>
  </si>
  <si>
    <t>14505</t>
  </si>
  <si>
    <t>Laurelyn Sayah</t>
  </si>
  <si>
    <t>14506</t>
  </si>
  <si>
    <t>Mountain-Ear</t>
  </si>
  <si>
    <t>14507</t>
  </si>
  <si>
    <t>14508</t>
  </si>
  <si>
    <t>Suburban Toppers</t>
  </si>
  <si>
    <t>14509</t>
  </si>
  <si>
    <t>14510</t>
  </si>
  <si>
    <t>paid with personal mastercard</t>
  </si>
  <si>
    <t>14511</t>
  </si>
  <si>
    <t>14512</t>
  </si>
  <si>
    <t>BCFFA</t>
  </si>
  <si>
    <t>14513</t>
  </si>
  <si>
    <t>14514</t>
  </si>
  <si>
    <t>14515</t>
  </si>
  <si>
    <t>14516</t>
  </si>
  <si>
    <t>Mountain View Fire Protection District</t>
  </si>
  <si>
    <t>14517</t>
  </si>
  <si>
    <t>14518</t>
  </si>
  <si>
    <t>14519</t>
  </si>
  <si>
    <t>14520</t>
  </si>
  <si>
    <t>14521</t>
  </si>
  <si>
    <t>IAFC</t>
  </si>
  <si>
    <t>iafc one yr membership 3.4.22  to  3.31.23</t>
  </si>
  <si>
    <t>14522</t>
  </si>
  <si>
    <t>14523</t>
  </si>
  <si>
    <t>Adam Cotner</t>
  </si>
  <si>
    <t>14524</t>
  </si>
  <si>
    <t>Fire Wolf, LLC</t>
  </si>
  <si>
    <t>14525</t>
  </si>
  <si>
    <t>14526</t>
  </si>
  <si>
    <t>14527</t>
  </si>
  <si>
    <t>14528</t>
  </si>
  <si>
    <t>Dining</t>
  </si>
  <si>
    <t>VOID: red dolly</t>
  </si>
  <si>
    <t>14529</t>
  </si>
  <si>
    <t>Entenmann-Rovin CO</t>
  </si>
  <si>
    <t>14530</t>
  </si>
  <si>
    <t>Fuel</t>
  </si>
  <si>
    <t>14531</t>
  </si>
  <si>
    <t>14532</t>
  </si>
  <si>
    <t>14533</t>
  </si>
  <si>
    <t>14534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</si>
  <si>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</si>
  <si>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</si>
  <si>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</si>
  <si>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</si>
  <si>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</si>
  <si>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</si>
  <si>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</si>
  <si>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</si>
  <si>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</si>
  <si>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</si>
  <si>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</si>
  <si>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</si>
  <si>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</si>
  <si>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</si>
  <si>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Andrew Joslin</t>
  </si>
  <si>
    <t>14550</t>
  </si>
  <si>
    <t>14551</t>
  </si>
  <si>
    <t>14552</t>
  </si>
  <si>
    <t>14553</t>
  </si>
  <si>
    <t>14554</t>
  </si>
  <si>
    <t>14555</t>
  </si>
  <si>
    <t>14556</t>
  </si>
  <si>
    <t>14557</t>
  </si>
  <si>
    <t>14558</t>
  </si>
  <si>
    <t>14559</t>
  </si>
  <si>
    <t>14560</t>
  </si>
  <si>
    <t>14561</t>
  </si>
  <si>
    <t>14562</t>
  </si>
  <si>
    <t>14563</t>
  </si>
  <si>
    <t>Bretlyn Schmidtmann</t>
  </si>
  <si>
    <t>14564</t>
  </si>
  <si>
    <t>Lopez Smolens Associates</t>
  </si>
  <si>
    <t>14565</t>
  </si>
  <si>
    <t>14566</t>
  </si>
  <si>
    <t>Kathmandu Restaurant</t>
  </si>
  <si>
    <t>VOID: this was paid by credit card</t>
  </si>
  <si>
    <t>14567</t>
  </si>
  <si>
    <t>CFTOA</t>
  </si>
  <si>
    <t>14569</t>
  </si>
  <si>
    <t>14570</t>
  </si>
  <si>
    <t>14571</t>
  </si>
  <si>
    <t>14572</t>
  </si>
  <si>
    <t>14573</t>
  </si>
  <si>
    <t>14574</t>
  </si>
  <si>
    <t>14575</t>
  </si>
  <si>
    <t>OOOLALLA Custom Fronts</t>
  </si>
  <si>
    <t>14576</t>
  </si>
  <si>
    <t>14577</t>
  </si>
  <si>
    <t>14578</t>
  </si>
  <si>
    <t>14579</t>
  </si>
  <si>
    <t>14580</t>
  </si>
  <si>
    <t>Dive Rescue International</t>
  </si>
  <si>
    <t>14581</t>
  </si>
  <si>
    <t>Complete Door Systems Inc</t>
  </si>
  <si>
    <t>14582</t>
  </si>
  <si>
    <t>14583</t>
  </si>
  <si>
    <t>14584</t>
  </si>
  <si>
    <t>14585</t>
  </si>
  <si>
    <t>14586</t>
  </si>
  <si>
    <t>14587</t>
  </si>
  <si>
    <t>Aaron Henriquez</t>
  </si>
  <si>
    <t>14588</t>
  </si>
  <si>
    <t>Scott Papich</t>
  </si>
  <si>
    <t>14589</t>
  </si>
  <si>
    <t>Peter Moon</t>
  </si>
  <si>
    <t>14590</t>
  </si>
  <si>
    <t>Mandi Papich</t>
  </si>
  <si>
    <t>14591</t>
  </si>
  <si>
    <t>14592</t>
  </si>
  <si>
    <t>Judy Tillman</t>
  </si>
  <si>
    <t>14593</t>
  </si>
  <si>
    <t>14594</t>
  </si>
  <si>
    <t>14595</t>
  </si>
  <si>
    <t>14597</t>
  </si>
  <si>
    <t>14598</t>
  </si>
  <si>
    <t>14599</t>
  </si>
  <si>
    <t>14600</t>
  </si>
  <si>
    <t>Salto Coffee Works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</si>
  <si>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</si>
  <si>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</si>
  <si>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</si>
  <si>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</si>
  <si>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</si>
  <si>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</si>
  <si>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</si>
  <si>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</si>
  <si>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</si>
  <si>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</si>
  <si>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</si>
  <si>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MES</t>
  </si>
  <si>
    <t>14612</t>
  </si>
  <si>
    <t>14613</t>
  </si>
  <si>
    <t>14614</t>
  </si>
  <si>
    <t>14615</t>
  </si>
  <si>
    <t>Garage Door Systems</t>
  </si>
  <si>
    <t>14616</t>
  </si>
  <si>
    <t>14617</t>
  </si>
  <si>
    <t>14619</t>
  </si>
  <si>
    <t>14620</t>
  </si>
  <si>
    <t>14621</t>
  </si>
  <si>
    <t>14623</t>
  </si>
  <si>
    <t>14624</t>
  </si>
  <si>
    <t>14625</t>
  </si>
  <si>
    <t>14626</t>
  </si>
  <si>
    <t>14627</t>
  </si>
  <si>
    <t>14629</t>
  </si>
  <si>
    <t>ACH 123469</t>
  </si>
  <si>
    <t>ACH 123470</t>
  </si>
  <si>
    <t>ACH 123480</t>
  </si>
  <si>
    <t>ACH 123481</t>
  </si>
  <si>
    <t>ACH 123482</t>
  </si>
  <si>
    <t>ACH 123483</t>
  </si>
  <si>
    <t>Colorado Division of Fire Prevention-FT C</t>
  </si>
  <si>
    <t>ACH 123484</t>
  </si>
  <si>
    <t>ACH 123485</t>
  </si>
  <si>
    <t>ACH 123486</t>
  </si>
  <si>
    <t>ACH 123488</t>
  </si>
  <si>
    <t>ACH 123489</t>
  </si>
  <si>
    <t>ACH 123490</t>
  </si>
  <si>
    <t>Pearcy's Landscaping LLC</t>
  </si>
  <si>
    <t>ACH 123491</t>
  </si>
  <si>
    <t>ACH 123492</t>
  </si>
  <si>
    <t>ACH 123493</t>
  </si>
  <si>
    <t>ACH 123494</t>
  </si>
  <si>
    <t>ACH 123495</t>
  </si>
  <si>
    <t>ACH 123496</t>
  </si>
  <si>
    <t>Asa Capsouto</t>
  </si>
  <si>
    <t>ACH 123497</t>
  </si>
  <si>
    <t>ACH 123498</t>
  </si>
  <si>
    <t>ACH 123499</t>
  </si>
  <si>
    <t>ACH 123500</t>
  </si>
  <si>
    <t>ACH 123501</t>
  </si>
  <si>
    <t>ACH 123502</t>
  </si>
  <si>
    <t>ACH-123503</t>
  </si>
  <si>
    <t>ACH-123504</t>
  </si>
  <si>
    <t>ACH-123505</t>
  </si>
  <si>
    <t>ACH-123506</t>
  </si>
  <si>
    <t>ACH-123507</t>
  </si>
  <si>
    <t>ACH-123508</t>
  </si>
  <si>
    <t>ACH-123525</t>
  </si>
  <si>
    <t>ACH-123526</t>
  </si>
  <si>
    <t>ACH-123527</t>
  </si>
  <si>
    <t>ACH-123528</t>
  </si>
  <si>
    <t>ACH-123529</t>
  </si>
  <si>
    <t>ACH-123530</t>
  </si>
  <si>
    <t>ACH-123531</t>
  </si>
  <si>
    <t>ACH-123533</t>
  </si>
  <si>
    <t>Split</t>
  </si>
  <si>
    <t>Balance</t>
  </si>
  <si>
    <t>4025 · Interest Income</t>
  </si>
  <si>
    <t>1010 · Checking-7493</t>
  </si>
  <si>
    <t>1015 · Savings/Regular-4453</t>
  </si>
  <si>
    <t>1020 · Capital Reserve</t>
  </si>
  <si>
    <t>Total 4025 · Interest Income</t>
  </si>
  <si>
    <t>6000 · ADMINISTRATION</t>
  </si>
  <si>
    <t>6030 · Bank Fees</t>
  </si>
  <si>
    <t>Total 6030 · Bank Fees</t>
  </si>
  <si>
    <t>6100 · Insurance</t>
  </si>
  <si>
    <t>6110 · Accident &amp; Sickness</t>
  </si>
  <si>
    <t>Bill</t>
  </si>
  <si>
    <t>5624</t>
  </si>
  <si>
    <t>Accident &amp; Sickness 11/1/22 to 10/31/23</t>
  </si>
  <si>
    <t>2000 · Accounts Payable</t>
  </si>
  <si>
    <t>Total 6110 · Accident &amp; Sickness</t>
  </si>
  <si>
    <t>6125 · Liability Insurance</t>
  </si>
  <si>
    <t>123497</t>
  </si>
  <si>
    <t>Reimbursement for over payment</t>
  </si>
  <si>
    <t>Total 6125 · Liability Insurance</t>
  </si>
  <si>
    <t>6130 · Workman's Compensation</t>
  </si>
  <si>
    <t>21018149</t>
  </si>
  <si>
    <t>9 of 9</t>
  </si>
  <si>
    <t>Total 6130 · Workman's Compensation</t>
  </si>
  <si>
    <t>Total 6100 · Insurance</t>
  </si>
  <si>
    <t>6200 · Dues and Subscriptions</t>
  </si>
  <si>
    <t>6210 · Software</t>
  </si>
  <si>
    <t>0029</t>
  </si>
  <si>
    <t>September</t>
  </si>
  <si>
    <t>Total 6210 · Software</t>
  </si>
  <si>
    <t>6200 · Dues and Subscriptions - Other</t>
  </si>
  <si>
    <t>Credit Card Charge</t>
  </si>
  <si>
    <t>International Code Council</t>
  </si>
  <si>
    <t>ICC dues</t>
  </si>
  <si>
    <t>Citywide</t>
  </si>
  <si>
    <t>Amazon</t>
  </si>
  <si>
    <t>Annual prime subscription</t>
  </si>
  <si>
    <t>Credit Card Credit</t>
  </si>
  <si>
    <t>Refund for monthly charge for prime membership</t>
  </si>
  <si>
    <t>Total 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</si>
  <si>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</si>
  <si>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</si>
  <si>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</si>
  <si>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</si>
  <si>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</si>
  <si>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Total 6412 · Gross wages - chief</t>
  </si>
  <si>
    <t>6414 · Pension Fund Chief</t>
  </si>
  <si>
    <t>Total 6414 · Pension Fund Chief</t>
  </si>
  <si>
    <t>6416 · Disability Chief</t>
  </si>
  <si>
    <t>Total 6416 · Disability Chief</t>
  </si>
  <si>
    <t>Total 6410 · Chief</t>
  </si>
  <si>
    <t>6430 · Fire Fighters</t>
  </si>
  <si>
    <t>Total 6430 · Fire Fighters</t>
  </si>
  <si>
    <t>6444 · Bookkeeping</t>
  </si>
  <si>
    <t>August</t>
  </si>
  <si>
    <t>Total 6444 · Bookkeeping</t>
  </si>
  <si>
    <t>6446 · Fire Inspection</t>
  </si>
  <si>
    <t>Total 6446 · Fire Inspection</t>
  </si>
  <si>
    <t>Total 6405 · Gross wages - Employees</t>
  </si>
  <si>
    <t>Liability Adjustment</t>
  </si>
  <si>
    <t>Total Liability Adjustment</t>
  </si>
  <si>
    <t>6450 · Payroll Direct Costs</t>
  </si>
  <si>
    <t>6452 · Pension Fund Staff</t>
  </si>
  <si>
    <t>Total 6452 · Pension Fund Staff</t>
  </si>
  <si>
    <t>6454 · Disability Staff</t>
  </si>
  <si>
    <t>Total 6454 · Disability Staff</t>
  </si>
  <si>
    <t>6456 · Health Insurance Staff</t>
  </si>
  <si>
    <t>Kyle</t>
  </si>
  <si>
    <t>Schmidtmann</t>
  </si>
  <si>
    <t>Harrison</t>
  </si>
  <si>
    <t>Scott May</t>
  </si>
  <si>
    <t>Conor May</t>
  </si>
  <si>
    <t>Refund of 7/20/2022 to 7/31 and 8/1 to 8/31</t>
  </si>
  <si>
    <t>c schmidtmann</t>
  </si>
  <si>
    <t>kyle</t>
  </si>
  <si>
    <t>c moran</t>
  </si>
  <si>
    <t>M Scott</t>
  </si>
  <si>
    <t>Total 6456 · Health Insurance Staff</t>
  </si>
  <si>
    <t>Total 6450 · Payroll Direct Costs</t>
  </si>
  <si>
    <t>6480 · Payroll Taxes</t>
  </si>
  <si>
    <t>6484 · FICA</t>
  </si>
  <si>
    <t>Total 6484 · FICA</t>
  </si>
  <si>
    <t>6486 · Medicare</t>
  </si>
  <si>
    <t>Total 6486 · Medicare</t>
  </si>
  <si>
    <t>6488 · SUI</t>
  </si>
  <si>
    <t>Total 6488 · SUI</t>
  </si>
  <si>
    <t>Total 6480 · Payroll Taxes</t>
  </si>
  <si>
    <t>Total 6400 · Payroll Expenses</t>
  </si>
  <si>
    <t>6500 · Professional Fees</t>
  </si>
  <si>
    <t>6510 · Legal Fees</t>
  </si>
  <si>
    <t>0000-45</t>
  </si>
  <si>
    <t>General counsel</t>
  </si>
  <si>
    <t>0000-10</t>
  </si>
  <si>
    <t>Election</t>
  </si>
  <si>
    <t>Total 6510 · Legal Fees</t>
  </si>
  <si>
    <t>6512 · HR Consulting</t>
  </si>
  <si>
    <t>Total 6512 · HR Consulting</t>
  </si>
  <si>
    <t>Total 6500 · Professional Fees</t>
  </si>
  <si>
    <t>6600 · STATIONS &amp; BULDINGS</t>
  </si>
  <si>
    <t>6610 · Building Maintanence</t>
  </si>
  <si>
    <t>6612 · Station #1</t>
  </si>
  <si>
    <t>Basic Split Rings</t>
  </si>
  <si>
    <t>Garage Door install parts</t>
  </si>
  <si>
    <t>Clear Coat</t>
  </si>
  <si>
    <t>Dawn Detergent</t>
  </si>
  <si>
    <t>47452</t>
  </si>
  <si>
    <t>Annual Major Maintenance Generator</t>
  </si>
  <si>
    <t>Total 6612 · Station #1</t>
  </si>
  <si>
    <t>Total 6610 · Building Maintanence</t>
  </si>
  <si>
    <t>6630 · Telephone</t>
  </si>
  <si>
    <t>6632 · Mobile</t>
  </si>
  <si>
    <t>Total 6632 · Mobile</t>
  </si>
  <si>
    <t>6636 · Station 1 9161</t>
  </si>
  <si>
    <t>TMobile</t>
  </si>
  <si>
    <t>Internet</t>
  </si>
  <si>
    <t>Total 6636 · Station 1 9161</t>
  </si>
  <si>
    <t>6638 · Station 2-Ridge 0310</t>
  </si>
  <si>
    <t>Total 6638 · Station 2-Ridge 0310</t>
  </si>
  <si>
    <t>6640 · Station 3-Eldora 9555</t>
  </si>
  <si>
    <t>Total 6640 · Station 3-Eldora 9555</t>
  </si>
  <si>
    <t>Total 6630 · Telephone</t>
  </si>
  <si>
    <t>6650 · Utilities</t>
  </si>
  <si>
    <t>6652 · Gas and Electric</t>
  </si>
  <si>
    <t>6654 · Station #1 utilities</t>
  </si>
  <si>
    <t>794166622</t>
  </si>
  <si>
    <t>Station 1</t>
  </si>
  <si>
    <t>Total 6654 · Station #1 utilities</t>
  </si>
  <si>
    <t>6656 · Station #2 Utilities</t>
  </si>
  <si>
    <t>Eldora</t>
  </si>
  <si>
    <t>Total 6656 · Station #2 Utilities</t>
  </si>
  <si>
    <t>6658 · Station #3 Utilities</t>
  </si>
  <si>
    <t>Ridge Rd.</t>
  </si>
  <si>
    <t>Total 6658 · Station #3 Utilities</t>
  </si>
  <si>
    <t>Total 6652 · Gas and Electric</t>
  </si>
  <si>
    <t>6660 · Water</t>
  </si>
  <si>
    <t>Total 6660 · Water</t>
  </si>
  <si>
    <t>6662 · DirectTV</t>
  </si>
  <si>
    <t>220824</t>
  </si>
  <si>
    <t>Total 6662 · DirectTV</t>
  </si>
  <si>
    <t>Total 6650 · Utilities</t>
  </si>
  <si>
    <t>Total 6600 · STATIONS &amp; BULDINGS</t>
  </si>
  <si>
    <t>Total 6000 · ADMINISTRATION</t>
  </si>
  <si>
    <t>6680 · EMERGENCY MEDICAL SERVICES</t>
  </si>
  <si>
    <t>6686 · Medical Supplies</t>
  </si>
  <si>
    <t>84671601</t>
  </si>
  <si>
    <t>Med Supplies</t>
  </si>
  <si>
    <t>Total 6686 · Medical Supplies</t>
  </si>
  <si>
    <t>6688 · Oxygen</t>
  </si>
  <si>
    <t>95077555-1</t>
  </si>
  <si>
    <t>Oxygen</t>
  </si>
  <si>
    <t>Total 6688 · Oxygen</t>
  </si>
  <si>
    <t>Total 6680 · EMERGENCY MEDICAL SERVICES</t>
  </si>
  <si>
    <t>6700 · FIRE FIGHTING</t>
  </si>
  <si>
    <t>6704 · Fire Fighting Consumables</t>
  </si>
  <si>
    <t>Paracord</t>
  </si>
  <si>
    <t>Total 6704 · Fire Fighting Consumables</t>
  </si>
  <si>
    <t>6708 · Vehicle Fuel</t>
  </si>
  <si>
    <t>1414045</t>
  </si>
  <si>
    <t>July Fuel Surcharge</t>
  </si>
  <si>
    <t>Total 6708 · Vehicle Fuel</t>
  </si>
  <si>
    <t>6800 · Vehicle Maintenance</t>
  </si>
  <si>
    <t>5601 Engine 1</t>
  </si>
  <si>
    <t>Battery</t>
  </si>
  <si>
    <t>74889</t>
  </si>
  <si>
    <t>Spring Plunger</t>
  </si>
  <si>
    <t>Freight</t>
  </si>
  <si>
    <t>Total 5601 Engine 1</t>
  </si>
  <si>
    <t>5602 Engine 2</t>
  </si>
  <si>
    <t>Fasteners</t>
  </si>
  <si>
    <t>Total 5602 Engine 2</t>
  </si>
  <si>
    <t>5617-Ladder Truck</t>
  </si>
  <si>
    <t>Engine Oil</t>
  </si>
  <si>
    <t>ATF</t>
  </si>
  <si>
    <t>Total 5617-Ladder Truck</t>
  </si>
  <si>
    <t>Total 6800 · Vehicle Maintenance</t>
  </si>
  <si>
    <t>Total 6700 · FIRE FIGHTING</t>
  </si>
  <si>
    <t>6860 · MEMBERSHIP</t>
  </si>
  <si>
    <t>6864 · Incentives</t>
  </si>
  <si>
    <t>Tres Gringos</t>
  </si>
  <si>
    <t>Ops meeting with prevention</t>
  </si>
  <si>
    <t>Sodas</t>
  </si>
  <si>
    <t>Sodes and Chips</t>
  </si>
  <si>
    <t>Total 6864 · Incentives</t>
  </si>
  <si>
    <t>6880 · Travel</t>
  </si>
  <si>
    <t>6882 · Meals</t>
  </si>
  <si>
    <t>Total 6882 · Meals</t>
  </si>
  <si>
    <t>Total 6880 · Travel</t>
  </si>
  <si>
    <t>Total 6860 · MEMBERSHIP</t>
  </si>
  <si>
    <t>8300 · Other Expenses</t>
  </si>
  <si>
    <t>8400 · Wild Fire</t>
  </si>
  <si>
    <t>8430 · Volunteer/Employee Direct Costs</t>
  </si>
  <si>
    <t>2022 Initial Attack</t>
  </si>
  <si>
    <t>Per Diem</t>
  </si>
  <si>
    <t>Total 8430 · Volunteer/Employee Direct Costs</t>
  </si>
  <si>
    <t>8400 · Wild Fire - Other</t>
  </si>
  <si>
    <t>22004</t>
  </si>
  <si>
    <t>Invoice prep TX Initial Attack Henrikson</t>
  </si>
  <si>
    <t>Total 8400 · Wild Fire - Other</t>
  </si>
  <si>
    <t>Total 8400 · Wild Fire</t>
  </si>
  <si>
    <t>Total 8300 · Other Expenses</t>
  </si>
  <si>
    <t>TOTAL</t>
  </si>
  <si>
    <t>Sep 30, 22</t>
  </si>
  <si>
    <t>ASSETS</t>
  </si>
  <si>
    <t>Current Assets</t>
  </si>
  <si>
    <t>Checking/Savings</t>
  </si>
  <si>
    <t>1000 · Bank Accounts</t>
  </si>
  <si>
    <t>1025 · Colotrust - Gen Op Fund</t>
  </si>
  <si>
    <t>1028 · Colotrust - Reserve Fund</t>
  </si>
  <si>
    <t>1026 · Colotrust - Pension Fund</t>
  </si>
  <si>
    <t>Total 1000 · Bank Accounts</t>
  </si>
  <si>
    <t>Total Checking/Savings</t>
  </si>
  <si>
    <t>Accounts Receivable</t>
  </si>
  <si>
    <t>1115 · Accts Receivable Inspection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</si>
  <si>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</si>
  <si>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</si>
  <si>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</si>
  <si>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</si>
  <si>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</si>
  <si>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</si>
  <si>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</si>
  <si>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</si>
  <si>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</si>
  <si>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</si>
  <si>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</si>
  <si>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</si>
  <si>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</si>
  <si>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</si>
  <si>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</si>
  <si>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</si>
  <si>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</si>
  <si>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</si>
  <si>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</si>
  <si>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Credit Cards</t>
  </si>
  <si>
    <t>Total Credit Cards</t>
  </si>
  <si>
    <t>Other Current Liabilities</t>
  </si>
  <si>
    <t>WildFire Payable</t>
  </si>
  <si>
    <t>Cafeteria Plan</t>
  </si>
  <si>
    <t>Total Cafeteria Plan</t>
  </si>
  <si>
    <t>2100 · Payroll Liabilities</t>
  </si>
  <si>
    <t>2105 · Non Staff Health Insurance</t>
  </si>
  <si>
    <t>2155 · SUTA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</si>
  <si>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</si>
  <si>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</si>
  <si>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</si>
  <si>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</si>
  <si>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</si>
  <si>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</si>
  <si>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</si>
  <si>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</si>
  <si>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</si>
  <si>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</si>
  <si>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</si>
  <si>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</si>
  <si>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</si>
  <si>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</si>
  <si>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</si>
  <si>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</si>
  <si>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</si>
  <si>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</si>
  <si>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</si>
  <si>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</si>
  <si>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</si>
  <si>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</si>
  <si>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TOTAL BANK ACCOUNTS</t>
  </si>
  <si>
    <t>TOTAL RESERVED FUNDS</t>
  </si>
  <si>
    <t>TOTAL ACCTS RECEIVABLE</t>
  </si>
  <si>
    <t>TOTAL LIABILITIES</t>
  </si>
  <si>
    <t>TOTAL UNRESERVED FUNDS</t>
  </si>
  <si>
    <t>Sep 22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</si>
  <si>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</si>
  <si>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</si>
  <si>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</si>
  <si>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</si>
  <si>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</si>
  <si>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</si>
  <si>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</si>
  <si>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4100 · Tax Rev</t>
  </si>
  <si>
    <t>4110 · Real Estate Tax</t>
  </si>
  <si>
    <t>4115 · SOT</t>
  </si>
  <si>
    <t>4120 · Real Estate Tax-Pension %</t>
  </si>
  <si>
    <t>4125 · SOT-Pension %</t>
  </si>
  <si>
    <t>4150 · Prior Year Abatement Rfnd</t>
  </si>
  <si>
    <t>4155 · RAR Impact Reduction</t>
  </si>
  <si>
    <t>Total 4100 · Tax Rev</t>
  </si>
  <si>
    <t>Total Income</t>
  </si>
  <si>
    <t>Gross Profit</t>
  </si>
  <si>
    <t>Expense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</si>
  <si>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</si>
  <si>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</si>
  <si>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</si>
  <si>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</si>
  <si>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</si>
  <si>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</si>
  <si>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6035 · Treasurer &amp; Bank Fees</t>
  </si>
  <si>
    <t>6040 · Pension Treasurer Bank Fees</t>
  </si>
  <si>
    <t>6030 · Bank Fees - Other</t>
  </si>
  <si>
    <t>6115 · CO Heart &amp; Circulatory</t>
  </si>
  <si>
    <t>6215 · Website</t>
  </si>
  <si>
    <t>6220 · ESO Contract</t>
  </si>
  <si>
    <t>6225 · Software Support Contract</t>
  </si>
  <si>
    <t>6230 · Internet expense</t>
  </si>
  <si>
    <t>6418 · 457 Match</t>
  </si>
  <si>
    <t>6426 · Term Life</t>
  </si>
  <si>
    <t>6440 · Administrator</t>
  </si>
  <si>
    <t>6442 · Mechanic</t>
  </si>
  <si>
    <t>6464 · Backfill</t>
  </si>
  <si>
    <t>6468 · Certification Pay</t>
  </si>
  <si>
    <t>6470 · Staff Education</t>
  </si>
  <si>
    <t>Vacation Contingency</t>
  </si>
  <si>
    <t>6472 · Payroll Fees</t>
  </si>
  <si>
    <t>6514 · Accounting</t>
  </si>
  <si>
    <t>6614 · Station #2-Ridge</t>
  </si>
  <si>
    <t>6616 · Station #3-Eldora</t>
  </si>
  <si>
    <t>6610 · Building Maintanence - Other</t>
  </si>
  <si>
    <t>6634 · Cellular Data</t>
  </si>
  <si>
    <t>6664 · Waste Disposal</t>
  </si>
  <si>
    <t>6670 · COMMUNICATIONS</t>
  </si>
  <si>
    <t>6672 · Communications Equipment</t>
  </si>
  <si>
    <t>6676 · Repair</t>
  </si>
  <si>
    <t>Total 6670 · COMMUNICATIONS</t>
  </si>
  <si>
    <t>6682 · EMS MD Advisor</t>
  </si>
  <si>
    <t>6684 · Medical Equipment</t>
  </si>
  <si>
    <t>6690 · Physio Maintenance Contract</t>
  </si>
  <si>
    <t>6720 · Fire Equipment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</si>
  <si>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</si>
  <si>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</si>
  <si>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</si>
  <si>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</si>
  <si>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</si>
  <si>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</si>
  <si>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</si>
  <si>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6720 · Fire Equipment - Other</t>
  </si>
  <si>
    <t>Total 6720 · Fire Equipment</t>
  </si>
  <si>
    <t>6800 · Vehicle Maintenance - Other</t>
  </si>
  <si>
    <t>6850 · Fire Inspection Program</t>
  </si>
  <si>
    <t>6854 · Public Education</t>
  </si>
  <si>
    <t>Total 6850 · Fire Inspection Program</t>
  </si>
  <si>
    <t>6862 · Awards</t>
  </si>
  <si>
    <t>6866 · VIP-Membership Calls</t>
  </si>
  <si>
    <t>6864 · Incentives - Other</t>
  </si>
  <si>
    <t>6868 · Membership Applicant Screening</t>
  </si>
  <si>
    <t>6870 · Pension Fund Contribution</t>
  </si>
  <si>
    <t>6872 · Immunizations</t>
  </si>
  <si>
    <t>6890 · Training</t>
  </si>
  <si>
    <t>6892 · Medical Training</t>
  </si>
  <si>
    <t>6894 · Fire Training</t>
  </si>
  <si>
    <t>6898 · Training Center Usage Fees</t>
  </si>
  <si>
    <t>6894 · Fire Training - Other</t>
  </si>
  <si>
    <t>Total 6894 · Fire Training</t>
  </si>
  <si>
    <t>Total 6890 · Training</t>
  </si>
  <si>
    <t>Total Expense</t>
  </si>
  <si>
    <t>Net Ordinary Income</t>
  </si>
  <si>
    <t>Other Income/Expense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</si>
  <si>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</si>
  <si>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</si>
  <si>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</si>
  <si>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</si>
  <si>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</si>
  <si>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</si>
  <si>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</si>
  <si>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</si>
  <si>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</si>
  <si>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Total Reserve</t>
  </si>
  <si>
    <t>Total Other Expense</t>
  </si>
  <si>
    <t>Net Other Income</t>
  </si>
  <si>
    <t>Jan - Sep 22</t>
  </si>
  <si>
    <t>49900 · Uncategorized Income</t>
  </si>
  <si>
    <t>4130 · Current Interest</t>
  </si>
  <si>
    <t>4135 · Delinquent Tax</t>
  </si>
  <si>
    <t>4140 · Interest on deliquent tax</t>
  </si>
  <si>
    <t>4160 · TIF</t>
  </si>
  <si>
    <t>4165 · TIF-Pension</t>
  </si>
  <si>
    <t>Public Notice-Ad</t>
  </si>
  <si>
    <t>6020 · Advertising/Public Notice - Other</t>
  </si>
  <si>
    <t>Total 6020 · Advertising/Public Notice</t>
  </si>
  <si>
    <t>6420 · Health Insurance Chief</t>
  </si>
  <si>
    <t>6422 · Accrued Vacation Pay</t>
  </si>
  <si>
    <t>6432 · Accrued Vacation Firefighter</t>
  </si>
  <si>
    <t>6434 · Accrued Sick Pay Firefighter</t>
  </si>
  <si>
    <t>6516 · Contract Labor</t>
  </si>
  <si>
    <t>6612.1 · Station #1 Operating Suppllies</t>
  </si>
  <si>
    <t>6612 · Station #1 - Other</t>
  </si>
  <si>
    <t>6620 · Licenses and Permits</t>
  </si>
  <si>
    <t>6630 · Telephone - Other</t>
  </si>
  <si>
    <t>6736 · Bunker Gear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</si>
  <si>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</si>
  <si>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</si>
  <si>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</si>
  <si>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</si>
  <si>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</si>
  <si>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</si>
  <si>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</si>
  <si>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5640-Tanker</t>
  </si>
  <si>
    <t>5641 Tanker 1</t>
  </si>
  <si>
    <t>5650-Dodge Durango</t>
  </si>
  <si>
    <t>5651- Command 1</t>
  </si>
  <si>
    <t>5652-Command 2</t>
  </si>
  <si>
    <t>5653-Chevy Plow Truck</t>
  </si>
  <si>
    <t>6856 · Supplies Inspection Program</t>
  </si>
  <si>
    <t>6884 · Travel</t>
  </si>
  <si>
    <t>6880 · Travel - Other</t>
  </si>
  <si>
    <t>6896 · Burn Building Construction</t>
  </si>
  <si>
    <t>6890 · Training - Other</t>
  </si>
  <si>
    <t>6999 · Uncategorized Expenses</t>
  </si>
  <si>
    <t>Other Income</t>
  </si>
  <si>
    <t>4200 · Grant Income</t>
  </si>
  <si>
    <t>DLG FFCB</t>
  </si>
  <si>
    <t>EMS Provider Grant</t>
  </si>
  <si>
    <t>Total 4200 · Grant Income</t>
  </si>
  <si>
    <t>4300 · Other Income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</si>
  <si>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</si>
  <si>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</si>
  <si>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</si>
  <si>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</si>
  <si>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</si>
  <si>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</si>
  <si>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</si>
  <si>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Total 4400 · Wildland Fire Fighting Reimburs</t>
  </si>
  <si>
    <t>4300 · Other Income - Other</t>
  </si>
  <si>
    <t>Total 4300 · Other Income</t>
  </si>
  <si>
    <t>Total Other Income</t>
  </si>
  <si>
    <t>8200 · Grant Expenses</t>
  </si>
  <si>
    <t>AFG Expense</t>
  </si>
  <si>
    <t>Radio's</t>
  </si>
  <si>
    <t>Total AFG Expense</t>
  </si>
  <si>
    <t>Total 8200 · Grant Expenses</t>
  </si>
  <si>
    <t>8320 · 5650 New Command</t>
  </si>
  <si>
    <t>8335 · Legal Settlement</t>
  </si>
  <si>
    <t>8410 · Volunteer Labor</t>
  </si>
  <si>
    <t>8420 · Wildland Fire Fighting-Payroll</t>
  </si>
  <si>
    <t>6739 · Firefighting Structure Equipmen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</si>
</sst>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#,##0.00;\-#,##0.00"/>
    <numFmt numFmtId="166" formatCode="#,##0.0#%;\-#,##0.0#%"/>
  </numFmts>
  <fonts count="8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49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3" fillId="0" borderId="3" xfId="0" applyNumberFormat="1" applyFont="1" applyBorder="1"/>
    <xf numFmtId="165" fontId="3" fillId="0" borderId="4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165" fontId="4" fillId="0" borderId="5" xfId="0" applyNumberFormat="1" applyFont="1" applyBorder="1"/>
    <xf numFmtId="0" fontId="4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3" fillId="0" borderId="2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166" fontId="5" fillId="0" borderId="5" xfId="0" applyNumberFormat="1" applyFont="1" applyBorder="1"/>
    <xf numFmtId="49" fontId="5" fillId="0" borderId="0" xfId="0" applyNumberFormat="1" applyFont="1"/>
    <xf numFmtId="165" fontId="5" fillId="0" borderId="5" xfId="0" applyNumberFormat="1" applyFont="1" applyBorder="1"/>
    <xf numFmtId="166" fontId="6" fillId="0" borderId="4" xfId="0" applyNumberFormat="1" applyFont="1" applyBorder="1"/>
    <xf numFmtId="49" fontId="6" fillId="0" borderId="0" xfId="0" applyNumberFormat="1" applyFont="1"/>
    <xf numFmtId="165" fontId="6" fillId="0" borderId="4" xfId="0" applyNumberFormat="1" applyFont="1" applyBorder="1"/>
    <xf numFmtId="166" fontId="6" fillId="0" borderId="0" xfId="0" applyNumberFormat="1" applyFont="1"/>
    <xf numFmtId="165" fontId="6" fillId="0" borderId="0" xfId="0" applyNumberFormat="1" applyFont="1"/>
    <xf numFmtId="165" fontId="6" fillId="0" borderId="3" xfId="0" applyNumberFormat="1" applyFont="1" applyBorder="1"/>
    <xf numFmtId="166" fontId="6" fillId="0" borderId="3" xfId="0" applyNumberFormat="1" applyFont="1" applyBorder="1"/>
    <xf numFmtId="166" fontId="6" fillId="0" borderId="2" xfId="0" applyNumberFormat="1" applyFont="1" applyBorder="1"/>
    <xf numFmtId="165" fontId="6" fillId="0" borderId="2" xfId="0" applyNumberFormat="1" applyFont="1" applyBorder="1"/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165" fontId="3" fillId="0" borderId="0" xfId="0" applyNumberFormat="1" applyFont="1" applyBorder="1"/>
    <xf numFmtId="0" fontId="7" fillId="0" borderId="0" xfId="0" applyFont="1"/>
    <xf numFmtId="4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92529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BFD2E97-DE73-4CEF-8FA0-C65FE7E89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92529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F574918-DCF9-494C-AF19-7F7AB1976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353338E-B714-9D38-BC9F-A79AF3062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E61DF6F-7A59-734C-58A0-10840E7C8D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57A4EB90-CCD5-4847-9320-AD2B61177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FE9E07D-2F6B-491D-A57E-FC36C60FEC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99A114B-4EA2-4643-A4B2-7083F48D8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6D3D3C9-5BD1-4CEE-8B3E-40B36CC84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C4DFB3-8D43-4059-A97F-F8D7D398A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588A0E27-09FA-4027-893F-FAC118F2F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E8653AFC-0C61-4101-9B4E-591FC986D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2068D89C-A378-466F-B511-F8673D61C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4C1C-FA4E-44B3-9B3C-5514E15DCC74}">
  <sheetPr codeName="Sheet2"/>
  <dimension ref="A1:N558"/>
  <sheetViews>
    <sheetView workbookViewId="0">
      <pane xSplit="1" ySplit="1" topLeftCell="B2" activePane="bottomRight" state="frozenSplit"/>
      <selection pane="bottomRight"/>
      <selection pane="bottomLeft" activeCell="A2" sqref="A2"/>
      <selection pane="topRight" activeCell="B1" sqref="B1"/>
    </sheetView>
  </sheetViews>
  <sheetFormatPr defaultRowHeight="14.65"/>
  <cols>
    <col min="1" max="1" width="9.42578125" bestFit="1" customWidth="1"/>
    <col min="2" max="3" width="2.28515625" customWidth="1"/>
    <col min="4" max="4" width="10.85546875" bestFit="1" customWidth="1"/>
    <col min="5" max="5" width="2.28515625" customWidth="1"/>
    <col min="6" max="6" width="8.28515625" bestFit="1" customWidth="1"/>
    <col min="7" max="7" width="2.28515625" customWidth="1"/>
    <col min="8" max="8" width="9.28515625" bestFit="1" customWidth="1"/>
    <col min="9" max="9" width="2.28515625" customWidth="1"/>
    <col min="10" max="10" width="28.140625" bestFit="1" customWidth="1"/>
    <col min="11" max="11" width="2.28515625" customWidth="1"/>
    <col min="12" max="12" width="30.7109375" customWidth="1"/>
    <col min="13" max="13" width="2.28515625" customWidth="1"/>
    <col min="14" max="14" width="7.85546875" bestFit="1" customWidth="1"/>
  </cols>
  <sheetData>
    <row r="1" spans="1:14" s="20" customFormat="1" ht="15" thickBot="1">
      <c r="A1" s="18"/>
      <c r="B1" s="18"/>
      <c r="C1" s="18"/>
      <c r="D1" s="19" t="s">
        <v>0</v>
      </c>
      <c r="E1" s="18"/>
      <c r="F1" s="19" t="s">
        <v>1</v>
      </c>
      <c r="G1" s="18"/>
      <c r="H1" s="19" t="s">
        <v>2</v>
      </c>
      <c r="I1" s="18"/>
      <c r="J1" s="19" t="s">
        <v>3</v>
      </c>
      <c r="K1" s="18"/>
      <c r="L1" s="19" t="s">
        <v>4</v>
      </c>
      <c r="M1" s="18"/>
      <c r="N1" s="19" t="s">
        <v>5</v>
      </c>
    </row>
    <row r="2" spans="1:14" ht="15" thickTop="1">
      <c r="A2" s="2" t="s">
        <v>6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4"/>
    </row>
    <row r="3" spans="1:14">
      <c r="A3" s="5"/>
      <c r="B3" s="5"/>
      <c r="C3" s="5"/>
      <c r="D3" s="5" t="s">
        <v>7</v>
      </c>
      <c r="E3" s="5"/>
      <c r="F3" s="6">
        <v>44572</v>
      </c>
      <c r="G3" s="5"/>
      <c r="H3" s="5"/>
      <c r="I3" s="5"/>
      <c r="J3" s="5"/>
      <c r="K3" s="5"/>
      <c r="L3" s="5" t="s">
        <v>7</v>
      </c>
      <c r="M3" s="5"/>
      <c r="N3" s="7">
        <v>2232.69</v>
      </c>
    </row>
    <row r="4" spans="1:14">
      <c r="A4" s="5"/>
      <c r="B4" s="5"/>
      <c r="C4" s="5"/>
      <c r="D4" s="5" t="s">
        <v>7</v>
      </c>
      <c r="E4" s="5"/>
      <c r="F4" s="6">
        <v>44572</v>
      </c>
      <c r="G4" s="5"/>
      <c r="H4" s="5"/>
      <c r="I4" s="5"/>
      <c r="J4" s="5"/>
      <c r="K4" s="5"/>
      <c r="L4" s="5" t="s">
        <v>7</v>
      </c>
      <c r="M4" s="5"/>
      <c r="N4" s="7">
        <v>22947</v>
      </c>
    </row>
    <row r="5" spans="1:14">
      <c r="A5" s="5"/>
      <c r="B5" s="5"/>
      <c r="C5" s="5"/>
      <c r="D5" s="5" t="s">
        <v>8</v>
      </c>
      <c r="E5" s="5"/>
      <c r="F5" s="6">
        <v>44575</v>
      </c>
      <c r="G5" s="5"/>
      <c r="H5" s="5"/>
      <c r="I5" s="5"/>
      <c r="J5" s="5"/>
      <c r="K5" s="5"/>
      <c r="L5" s="5" t="s">
        <v>9</v>
      </c>
      <c r="M5" s="5"/>
      <c r="N5" s="7">
        <v>10000</v>
      </c>
    </row>
    <row r="6" spans="1:14">
      <c r="A6" s="5"/>
      <c r="B6" s="5"/>
      <c r="C6" s="5"/>
      <c r="D6" s="5" t="s">
        <v>10</v>
      </c>
      <c r="E6" s="5"/>
      <c r="F6" s="6">
        <v>44589</v>
      </c>
      <c r="G6" s="5"/>
      <c r="H6" s="5"/>
      <c r="I6" s="5"/>
      <c r="J6" s="5" t="s">
        <v>11</v>
      </c>
      <c r="K6" s="5"/>
      <c r="L6" s="5" t="s">
        <v>12</v>
      </c>
      <c r="M6" s="5"/>
      <c r="N6" s="7">
        <v>-34414.94</v>
      </c>
    </row>
    <row r="7" spans="1:14">
      <c r="A7" s="5"/>
      <c r="B7" s="5"/>
      <c r="C7" s="5"/>
      <c r="D7" s="5" t="s">
        <v>10</v>
      </c>
      <c r="E7" s="5"/>
      <c r="F7" s="6">
        <v>44589</v>
      </c>
      <c r="G7" s="5"/>
      <c r="H7" s="5"/>
      <c r="I7" s="5"/>
      <c r="J7" s="5" t="s">
        <v>11</v>
      </c>
      <c r="K7" s="5"/>
      <c r="L7" s="5" t="s">
        <v>12</v>
      </c>
      <c r="M7" s="5"/>
      <c r="N7" s="7">
        <v>-340.67</v>
      </c>
    </row>
    <row r="8" spans="1:14">
      <c r="A8" s="5"/>
      <c r="B8" s="5"/>
      <c r="C8" s="5"/>
      <c r="D8" s="5" t="s">
        <v>8</v>
      </c>
      <c r="E8" s="5"/>
      <c r="F8" s="6">
        <v>44588</v>
      </c>
      <c r="G8" s="5"/>
      <c r="H8" s="5"/>
      <c r="I8" s="5"/>
      <c r="J8" s="5"/>
      <c r="K8" s="5"/>
      <c r="L8" s="5" t="s">
        <v>9</v>
      </c>
      <c r="M8" s="5"/>
      <c r="N8" s="7">
        <v>80000</v>
      </c>
    </row>
    <row r="9" spans="1:14">
      <c r="A9" s="5"/>
      <c r="B9" s="5"/>
      <c r="C9" s="5"/>
      <c r="D9" s="5" t="s">
        <v>7</v>
      </c>
      <c r="E9" s="5"/>
      <c r="F9" s="6">
        <v>44592</v>
      </c>
      <c r="G9" s="5"/>
      <c r="H9" s="5"/>
      <c r="I9" s="5"/>
      <c r="J9" s="5"/>
      <c r="K9" s="5"/>
      <c r="L9" s="5" t="s">
        <v>13</v>
      </c>
      <c r="M9" s="5"/>
      <c r="N9" s="7">
        <v>0.35</v>
      </c>
    </row>
    <row r="10" spans="1:14">
      <c r="A10" s="5"/>
      <c r="B10" s="5"/>
      <c r="C10" s="5"/>
      <c r="D10" s="5" t="s">
        <v>7</v>
      </c>
      <c r="E10" s="5"/>
      <c r="F10" s="6">
        <v>44595</v>
      </c>
      <c r="G10" s="5"/>
      <c r="H10" s="5"/>
      <c r="I10" s="5"/>
      <c r="J10" s="5"/>
      <c r="K10" s="5"/>
      <c r="L10" s="5" t="s">
        <v>7</v>
      </c>
      <c r="M10" s="5"/>
      <c r="N10" s="7">
        <v>313.45999999999998</v>
      </c>
    </row>
    <row r="11" spans="1:14">
      <c r="A11" s="5"/>
      <c r="B11" s="5"/>
      <c r="C11" s="5"/>
      <c r="D11" s="5" t="s">
        <v>8</v>
      </c>
      <c r="E11" s="5"/>
      <c r="F11" s="6">
        <v>44601</v>
      </c>
      <c r="G11" s="5"/>
      <c r="H11" s="5"/>
      <c r="I11" s="5"/>
      <c r="J11" s="5"/>
      <c r="K11" s="5"/>
      <c r="L11" s="5" t="s">
        <v>9</v>
      </c>
      <c r="M11" s="5"/>
      <c r="N11" s="7">
        <v>40000</v>
      </c>
    </row>
    <row r="12" spans="1:14">
      <c r="A12" s="5"/>
      <c r="B12" s="5"/>
      <c r="C12" s="5"/>
      <c r="D12" s="5" t="s">
        <v>7</v>
      </c>
      <c r="E12" s="5"/>
      <c r="F12" s="6">
        <v>44607</v>
      </c>
      <c r="G12" s="5"/>
      <c r="H12" s="5"/>
      <c r="I12" s="5"/>
      <c r="J12" s="5"/>
      <c r="K12" s="5"/>
      <c r="L12" s="5" t="s">
        <v>7</v>
      </c>
      <c r="M12" s="5"/>
      <c r="N12" s="7">
        <v>38743.269999999997</v>
      </c>
    </row>
    <row r="13" spans="1:14">
      <c r="A13" s="5"/>
      <c r="B13" s="5"/>
      <c r="C13" s="5"/>
      <c r="D13" s="5" t="s">
        <v>10</v>
      </c>
      <c r="E13" s="5"/>
      <c r="F13" s="6">
        <v>44617</v>
      </c>
      <c r="G13" s="5"/>
      <c r="H13" s="5"/>
      <c r="I13" s="5"/>
      <c r="J13" s="5" t="s">
        <v>11</v>
      </c>
      <c r="K13" s="5"/>
      <c r="L13" s="5" t="s">
        <v>14</v>
      </c>
      <c r="M13" s="5"/>
      <c r="N13" s="7">
        <v>-40371.279999999999</v>
      </c>
    </row>
    <row r="14" spans="1:14">
      <c r="A14" s="5"/>
      <c r="B14" s="5"/>
      <c r="C14" s="5"/>
      <c r="D14" s="5" t="s">
        <v>8</v>
      </c>
      <c r="E14" s="5"/>
      <c r="F14" s="6">
        <v>44616</v>
      </c>
      <c r="G14" s="5"/>
      <c r="H14" s="5"/>
      <c r="I14" s="5"/>
      <c r="J14" s="5"/>
      <c r="K14" s="5"/>
      <c r="L14" s="5" t="s">
        <v>9</v>
      </c>
      <c r="M14" s="5"/>
      <c r="N14" s="7">
        <v>60000</v>
      </c>
    </row>
    <row r="15" spans="1:14">
      <c r="A15" s="5"/>
      <c r="B15" s="5"/>
      <c r="C15" s="5"/>
      <c r="D15" s="5" t="s">
        <v>7</v>
      </c>
      <c r="E15" s="5"/>
      <c r="F15" s="6">
        <v>44620</v>
      </c>
      <c r="G15" s="5"/>
      <c r="H15" s="5"/>
      <c r="I15" s="5"/>
      <c r="J15" s="5"/>
      <c r="K15" s="5"/>
      <c r="L15" s="5" t="s">
        <v>13</v>
      </c>
      <c r="M15" s="5"/>
      <c r="N15" s="7">
        <v>0.38</v>
      </c>
    </row>
    <row r="16" spans="1:14">
      <c r="A16" s="5"/>
      <c r="B16" s="5"/>
      <c r="C16" s="5"/>
      <c r="D16" s="5" t="s">
        <v>8</v>
      </c>
      <c r="E16" s="5"/>
      <c r="F16" s="6">
        <v>44627</v>
      </c>
      <c r="G16" s="5"/>
      <c r="H16" s="5"/>
      <c r="I16" s="5"/>
      <c r="J16" s="5"/>
      <c r="K16" s="5"/>
      <c r="L16" s="5" t="s">
        <v>15</v>
      </c>
      <c r="M16" s="5"/>
      <c r="N16" s="7">
        <v>25000</v>
      </c>
    </row>
    <row r="17" spans="1:14">
      <c r="A17" s="5"/>
      <c r="B17" s="5"/>
      <c r="C17" s="5"/>
      <c r="D17" s="5" t="s">
        <v>8</v>
      </c>
      <c r="E17" s="5"/>
      <c r="F17" s="6">
        <v>44634</v>
      </c>
      <c r="G17" s="5"/>
      <c r="H17" s="5"/>
      <c r="I17" s="5"/>
      <c r="J17" s="5"/>
      <c r="K17" s="5"/>
      <c r="L17" s="5" t="s">
        <v>9</v>
      </c>
      <c r="M17" s="5"/>
      <c r="N17" s="7">
        <v>12000</v>
      </c>
    </row>
    <row r="18" spans="1:14">
      <c r="A18" s="5"/>
      <c r="B18" s="5"/>
      <c r="C18" s="5"/>
      <c r="D18" s="5" t="s">
        <v>8</v>
      </c>
      <c r="E18" s="5"/>
      <c r="F18" s="6">
        <v>44643</v>
      </c>
      <c r="G18" s="5"/>
      <c r="H18" s="5"/>
      <c r="I18" s="5"/>
      <c r="J18" s="5"/>
      <c r="K18" s="5"/>
      <c r="L18" s="5" t="s">
        <v>9</v>
      </c>
      <c r="M18" s="5"/>
      <c r="N18" s="7">
        <v>20000</v>
      </c>
    </row>
    <row r="19" spans="1:14">
      <c r="A19" s="5"/>
      <c r="B19" s="5"/>
      <c r="C19" s="5"/>
      <c r="D19" s="5" t="s">
        <v>7</v>
      </c>
      <c r="E19" s="5"/>
      <c r="F19" s="6">
        <v>44651</v>
      </c>
      <c r="G19" s="5"/>
      <c r="H19" s="5"/>
      <c r="I19" s="5"/>
      <c r="J19" s="5"/>
      <c r="K19" s="5"/>
      <c r="L19" s="5" t="s">
        <v>7</v>
      </c>
      <c r="M19" s="5"/>
      <c r="N19" s="7">
        <v>902</v>
      </c>
    </row>
    <row r="20" spans="1:14">
      <c r="A20" s="5"/>
      <c r="B20" s="5"/>
      <c r="C20" s="5"/>
      <c r="D20" s="5" t="s">
        <v>8</v>
      </c>
      <c r="E20" s="5"/>
      <c r="F20" s="6">
        <v>44649</v>
      </c>
      <c r="G20" s="5"/>
      <c r="H20" s="5"/>
      <c r="I20" s="5"/>
      <c r="J20" s="5"/>
      <c r="K20" s="5"/>
      <c r="L20" s="5" t="s">
        <v>9</v>
      </c>
      <c r="M20" s="5"/>
      <c r="N20" s="7">
        <v>40000</v>
      </c>
    </row>
    <row r="21" spans="1:14">
      <c r="A21" s="5"/>
      <c r="B21" s="5"/>
      <c r="C21" s="5"/>
      <c r="D21" s="5" t="s">
        <v>10</v>
      </c>
      <c r="E21" s="5"/>
      <c r="F21" s="6">
        <v>44650</v>
      </c>
      <c r="G21" s="5"/>
      <c r="H21" s="5"/>
      <c r="I21" s="5"/>
      <c r="J21" s="5" t="s">
        <v>11</v>
      </c>
      <c r="K21" s="5"/>
      <c r="L21" s="5" t="s">
        <v>16</v>
      </c>
      <c r="M21" s="5"/>
      <c r="N21" s="7">
        <v>-31009.32</v>
      </c>
    </row>
    <row r="22" spans="1:14">
      <c r="A22" s="5"/>
      <c r="B22" s="5"/>
      <c r="C22" s="5"/>
      <c r="D22" s="5" t="s">
        <v>8</v>
      </c>
      <c r="E22" s="5"/>
      <c r="F22" s="6">
        <v>44651</v>
      </c>
      <c r="G22" s="5"/>
      <c r="H22" s="5"/>
      <c r="I22" s="5"/>
      <c r="J22" s="5"/>
      <c r="K22" s="5"/>
      <c r="L22" s="5" t="s">
        <v>9</v>
      </c>
      <c r="M22" s="5"/>
      <c r="N22" s="7">
        <v>20000</v>
      </c>
    </row>
    <row r="23" spans="1:14">
      <c r="A23" s="5"/>
      <c r="B23" s="5"/>
      <c r="C23" s="5"/>
      <c r="D23" s="5" t="s">
        <v>7</v>
      </c>
      <c r="E23" s="5"/>
      <c r="F23" s="6">
        <v>44656</v>
      </c>
      <c r="G23" s="5"/>
      <c r="H23" s="5"/>
      <c r="I23" s="5"/>
      <c r="J23" s="5"/>
      <c r="K23" s="5"/>
      <c r="L23" s="5" t="s">
        <v>7</v>
      </c>
      <c r="M23" s="5"/>
      <c r="N23" s="7">
        <v>4646.25</v>
      </c>
    </row>
    <row r="24" spans="1:14">
      <c r="A24" s="5"/>
      <c r="B24" s="5"/>
      <c r="C24" s="5"/>
      <c r="D24" s="5" t="s">
        <v>8</v>
      </c>
      <c r="E24" s="5"/>
      <c r="F24" s="6">
        <v>44658</v>
      </c>
      <c r="G24" s="5"/>
      <c r="H24" s="5"/>
      <c r="I24" s="5"/>
      <c r="J24" s="5"/>
      <c r="K24" s="5"/>
      <c r="L24" s="5" t="s">
        <v>9</v>
      </c>
      <c r="M24" s="5"/>
      <c r="N24" s="7">
        <v>30000</v>
      </c>
    </row>
    <row r="25" spans="1:14">
      <c r="A25" s="5"/>
      <c r="B25" s="5"/>
      <c r="C25" s="5"/>
      <c r="D25" s="5" t="s">
        <v>7</v>
      </c>
      <c r="E25" s="5"/>
      <c r="F25" s="6">
        <v>44651</v>
      </c>
      <c r="G25" s="5"/>
      <c r="H25" s="5"/>
      <c r="I25" s="5"/>
      <c r="J25" s="5"/>
      <c r="K25" s="5"/>
      <c r="L25" s="5" t="s">
        <v>13</v>
      </c>
      <c r="M25" s="5"/>
      <c r="N25" s="7">
        <v>0.21</v>
      </c>
    </row>
    <row r="26" spans="1:14">
      <c r="A26" s="5"/>
      <c r="B26" s="5"/>
      <c r="C26" s="5"/>
      <c r="D26" s="5" t="s">
        <v>10</v>
      </c>
      <c r="E26" s="5"/>
      <c r="F26" s="6">
        <v>44679</v>
      </c>
      <c r="G26" s="5"/>
      <c r="H26" s="5"/>
      <c r="I26" s="5"/>
      <c r="J26" s="5" t="s">
        <v>11</v>
      </c>
      <c r="K26" s="5"/>
      <c r="L26" s="5" t="s">
        <v>17</v>
      </c>
      <c r="M26" s="5"/>
      <c r="N26" s="7">
        <v>-33947.279999999999</v>
      </c>
    </row>
    <row r="27" spans="1:14">
      <c r="A27" s="5"/>
      <c r="B27" s="5"/>
      <c r="C27" s="5"/>
      <c r="D27" s="5" t="s">
        <v>8</v>
      </c>
      <c r="E27" s="5"/>
      <c r="F27" s="6">
        <v>44678</v>
      </c>
      <c r="G27" s="5"/>
      <c r="H27" s="5"/>
      <c r="I27" s="5"/>
      <c r="J27" s="5"/>
      <c r="K27" s="5"/>
      <c r="L27" s="5" t="s">
        <v>9</v>
      </c>
      <c r="M27" s="5"/>
      <c r="N27" s="7">
        <v>45000</v>
      </c>
    </row>
    <row r="28" spans="1:14">
      <c r="A28" s="5"/>
      <c r="B28" s="5"/>
      <c r="C28" s="5"/>
      <c r="D28" s="5" t="s">
        <v>7</v>
      </c>
      <c r="E28" s="5"/>
      <c r="F28" s="6">
        <v>44683</v>
      </c>
      <c r="G28" s="5"/>
      <c r="H28" s="5"/>
      <c r="I28" s="5"/>
      <c r="J28" s="5"/>
      <c r="K28" s="5"/>
      <c r="L28" s="5" t="s">
        <v>7</v>
      </c>
      <c r="M28" s="5"/>
      <c r="N28" s="7">
        <v>583.33000000000004</v>
      </c>
    </row>
    <row r="29" spans="1:14">
      <c r="A29" s="5"/>
      <c r="B29" s="5"/>
      <c r="C29" s="5"/>
      <c r="D29" s="5" t="s">
        <v>7</v>
      </c>
      <c r="E29" s="5"/>
      <c r="F29" s="6">
        <v>44686</v>
      </c>
      <c r="G29" s="5"/>
      <c r="H29" s="5"/>
      <c r="I29" s="5"/>
      <c r="J29" s="5"/>
      <c r="K29" s="5"/>
      <c r="L29" s="5" t="s">
        <v>7</v>
      </c>
      <c r="M29" s="5"/>
      <c r="N29" s="7">
        <v>75</v>
      </c>
    </row>
    <row r="30" spans="1:14">
      <c r="A30" s="5"/>
      <c r="B30" s="5"/>
      <c r="C30" s="5"/>
      <c r="D30" s="5" t="s">
        <v>7</v>
      </c>
      <c r="E30" s="5"/>
      <c r="F30" s="6">
        <v>44670</v>
      </c>
      <c r="G30" s="5"/>
      <c r="H30" s="5"/>
      <c r="I30" s="5"/>
      <c r="J30" s="5"/>
      <c r="K30" s="5"/>
      <c r="L30" s="5" t="s">
        <v>7</v>
      </c>
      <c r="M30" s="5"/>
      <c r="N30" s="7">
        <v>7367.8</v>
      </c>
    </row>
    <row r="31" spans="1:14">
      <c r="A31" s="5"/>
      <c r="B31" s="5"/>
      <c r="C31" s="5"/>
      <c r="D31" s="5" t="s">
        <v>7</v>
      </c>
      <c r="E31" s="5"/>
      <c r="F31" s="6">
        <v>44681</v>
      </c>
      <c r="G31" s="5"/>
      <c r="H31" s="5"/>
      <c r="I31" s="5"/>
      <c r="J31" s="5"/>
      <c r="K31" s="5"/>
      <c r="L31" s="5" t="s">
        <v>13</v>
      </c>
      <c r="M31" s="5"/>
      <c r="N31" s="7">
        <v>0.27</v>
      </c>
    </row>
    <row r="32" spans="1:14">
      <c r="A32" s="5"/>
      <c r="B32" s="5"/>
      <c r="C32" s="5"/>
      <c r="D32" s="5" t="s">
        <v>8</v>
      </c>
      <c r="E32" s="5"/>
      <c r="F32" s="6">
        <v>44692</v>
      </c>
      <c r="G32" s="5"/>
      <c r="H32" s="5"/>
      <c r="I32" s="5"/>
      <c r="J32" s="5"/>
      <c r="K32" s="5"/>
      <c r="L32" s="5" t="s">
        <v>9</v>
      </c>
      <c r="M32" s="5"/>
      <c r="N32" s="7">
        <v>20000</v>
      </c>
    </row>
    <row r="33" spans="1:14">
      <c r="A33" s="5"/>
      <c r="B33" s="5"/>
      <c r="C33" s="5"/>
      <c r="D33" s="5" t="s">
        <v>8</v>
      </c>
      <c r="E33" s="5"/>
      <c r="F33" s="6">
        <v>44694</v>
      </c>
      <c r="G33" s="5"/>
      <c r="H33" s="5"/>
      <c r="I33" s="5"/>
      <c r="J33" s="5"/>
      <c r="K33" s="5"/>
      <c r="L33" s="5" t="s">
        <v>9</v>
      </c>
      <c r="M33" s="5"/>
      <c r="N33" s="7">
        <v>20000</v>
      </c>
    </row>
    <row r="34" spans="1:14">
      <c r="A34" s="5"/>
      <c r="B34" s="5"/>
      <c r="C34" s="5"/>
      <c r="D34" s="5" t="s">
        <v>7</v>
      </c>
      <c r="E34" s="5"/>
      <c r="F34" s="6">
        <v>44701</v>
      </c>
      <c r="G34" s="5"/>
      <c r="H34" s="5"/>
      <c r="I34" s="5"/>
      <c r="J34" s="5"/>
      <c r="K34" s="5"/>
      <c r="L34" s="5" t="s">
        <v>7</v>
      </c>
      <c r="M34" s="5"/>
      <c r="N34" s="7">
        <v>93.59</v>
      </c>
    </row>
    <row r="35" spans="1:14">
      <c r="A35" s="5"/>
      <c r="B35" s="5"/>
      <c r="C35" s="5"/>
      <c r="D35" s="5" t="s">
        <v>10</v>
      </c>
      <c r="E35" s="5"/>
      <c r="F35" s="6">
        <v>44708</v>
      </c>
      <c r="G35" s="5"/>
      <c r="H35" s="5"/>
      <c r="I35" s="5"/>
      <c r="J35" s="5" t="s">
        <v>11</v>
      </c>
      <c r="K35" s="5"/>
      <c r="L35" s="5" t="s">
        <v>18</v>
      </c>
      <c r="M35" s="5"/>
      <c r="N35" s="7">
        <v>-37533.94</v>
      </c>
    </row>
    <row r="36" spans="1:14">
      <c r="A36" s="5"/>
      <c r="B36" s="5"/>
      <c r="C36" s="5"/>
      <c r="D36" s="5" t="s">
        <v>8</v>
      </c>
      <c r="E36" s="5"/>
      <c r="F36" s="6">
        <v>44706</v>
      </c>
      <c r="G36" s="5"/>
      <c r="H36" s="5"/>
      <c r="I36" s="5"/>
      <c r="J36" s="5"/>
      <c r="K36" s="5"/>
      <c r="L36" s="5" t="s">
        <v>9</v>
      </c>
      <c r="M36" s="5"/>
      <c r="N36" s="7">
        <v>55000</v>
      </c>
    </row>
    <row r="37" spans="1:14">
      <c r="A37" s="5"/>
      <c r="B37" s="5"/>
      <c r="C37" s="5"/>
      <c r="D37" s="5" t="s">
        <v>7</v>
      </c>
      <c r="E37" s="5"/>
      <c r="F37" s="6">
        <v>44698</v>
      </c>
      <c r="G37" s="5"/>
      <c r="H37" s="5"/>
      <c r="I37" s="5"/>
      <c r="J37" s="5"/>
      <c r="K37" s="5"/>
      <c r="L37" s="5" t="s">
        <v>7</v>
      </c>
      <c r="M37" s="5"/>
      <c r="N37" s="7">
        <v>14445.62</v>
      </c>
    </row>
    <row r="38" spans="1:14">
      <c r="A38" s="5"/>
      <c r="B38" s="5"/>
      <c r="C38" s="5"/>
      <c r="D38" s="5" t="s">
        <v>7</v>
      </c>
      <c r="E38" s="5"/>
      <c r="F38" s="6">
        <v>44715</v>
      </c>
      <c r="G38" s="5"/>
      <c r="H38" s="5"/>
      <c r="I38" s="5"/>
      <c r="J38" s="5"/>
      <c r="K38" s="5"/>
      <c r="L38" s="5" t="s">
        <v>7</v>
      </c>
      <c r="M38" s="5"/>
      <c r="N38" s="7">
        <v>80</v>
      </c>
    </row>
    <row r="39" spans="1:14">
      <c r="A39" s="5"/>
      <c r="B39" s="5"/>
      <c r="C39" s="5"/>
      <c r="D39" s="5" t="s">
        <v>7</v>
      </c>
      <c r="E39" s="5"/>
      <c r="F39" s="6">
        <v>44715</v>
      </c>
      <c r="G39" s="5"/>
      <c r="H39" s="5"/>
      <c r="I39" s="5"/>
      <c r="J39" s="5"/>
      <c r="K39" s="5"/>
      <c r="L39" s="5" t="s">
        <v>7</v>
      </c>
      <c r="M39" s="5"/>
      <c r="N39" s="7">
        <v>735.42</v>
      </c>
    </row>
    <row r="40" spans="1:14">
      <c r="A40" s="5"/>
      <c r="B40" s="5"/>
      <c r="C40" s="5"/>
      <c r="D40" s="5" t="s">
        <v>7</v>
      </c>
      <c r="E40" s="5"/>
      <c r="F40" s="6">
        <v>44712</v>
      </c>
      <c r="G40" s="5"/>
      <c r="H40" s="5"/>
      <c r="I40" s="5"/>
      <c r="J40" s="5"/>
      <c r="K40" s="5"/>
      <c r="L40" s="5" t="s">
        <v>13</v>
      </c>
      <c r="M40" s="5"/>
      <c r="N40" s="7">
        <v>0.36</v>
      </c>
    </row>
    <row r="41" spans="1:14">
      <c r="A41" s="5"/>
      <c r="B41" s="5"/>
      <c r="C41" s="5"/>
      <c r="D41" s="5" t="s">
        <v>8</v>
      </c>
      <c r="E41" s="5"/>
      <c r="F41" s="6">
        <v>44729</v>
      </c>
      <c r="G41" s="5"/>
      <c r="H41" s="5"/>
      <c r="I41" s="5"/>
      <c r="J41" s="5"/>
      <c r="K41" s="5"/>
      <c r="L41" s="5" t="s">
        <v>9</v>
      </c>
      <c r="M41" s="5"/>
      <c r="N41" s="7">
        <v>15000</v>
      </c>
    </row>
    <row r="42" spans="1:14">
      <c r="A42" s="5"/>
      <c r="B42" s="5"/>
      <c r="C42" s="5"/>
      <c r="D42" s="5" t="s">
        <v>7</v>
      </c>
      <c r="E42" s="5"/>
      <c r="F42" s="6">
        <v>44734</v>
      </c>
      <c r="G42" s="5"/>
      <c r="H42" s="5"/>
      <c r="I42" s="5"/>
      <c r="J42" s="5"/>
      <c r="K42" s="5"/>
      <c r="L42" s="5" t="s">
        <v>7</v>
      </c>
      <c r="M42" s="5"/>
      <c r="N42" s="7">
        <v>1440</v>
      </c>
    </row>
    <row r="43" spans="1:14">
      <c r="A43" s="5"/>
      <c r="B43" s="5"/>
      <c r="C43" s="5"/>
      <c r="D43" s="5" t="s">
        <v>10</v>
      </c>
      <c r="E43" s="5"/>
      <c r="F43" s="6">
        <v>44741</v>
      </c>
      <c r="G43" s="5"/>
      <c r="H43" s="5"/>
      <c r="I43" s="5"/>
      <c r="J43" s="5" t="s">
        <v>11</v>
      </c>
      <c r="K43" s="5"/>
      <c r="L43" s="5" t="s">
        <v>19</v>
      </c>
      <c r="M43" s="5"/>
      <c r="N43" s="7">
        <v>-38588.58</v>
      </c>
    </row>
    <row r="44" spans="1:14">
      <c r="A44" s="5"/>
      <c r="B44" s="5"/>
      <c r="C44" s="5"/>
      <c r="D44" s="5" t="s">
        <v>8</v>
      </c>
      <c r="E44" s="5"/>
      <c r="F44" s="6">
        <v>44739</v>
      </c>
      <c r="G44" s="5"/>
      <c r="H44" s="5"/>
      <c r="I44" s="5"/>
      <c r="J44" s="5"/>
      <c r="K44" s="5"/>
      <c r="L44" s="5" t="s">
        <v>9</v>
      </c>
      <c r="M44" s="5"/>
      <c r="N44" s="7">
        <v>75000</v>
      </c>
    </row>
    <row r="45" spans="1:14">
      <c r="A45" s="5"/>
      <c r="B45" s="5"/>
      <c r="C45" s="5"/>
      <c r="D45" s="5" t="s">
        <v>7</v>
      </c>
      <c r="E45" s="5"/>
      <c r="F45" s="6">
        <v>44742</v>
      </c>
      <c r="G45" s="5"/>
      <c r="H45" s="5"/>
      <c r="I45" s="5"/>
      <c r="J45" s="5"/>
      <c r="K45" s="5"/>
      <c r="L45" s="5" t="s">
        <v>13</v>
      </c>
      <c r="M45" s="5"/>
      <c r="N45" s="7">
        <v>0.26</v>
      </c>
    </row>
    <row r="46" spans="1:14">
      <c r="A46" s="5"/>
      <c r="B46" s="5"/>
      <c r="C46" s="5"/>
      <c r="D46" s="5" t="s">
        <v>8</v>
      </c>
      <c r="E46" s="5"/>
      <c r="F46" s="6">
        <v>44762</v>
      </c>
      <c r="G46" s="5"/>
      <c r="H46" s="5"/>
      <c r="I46" s="5"/>
      <c r="J46" s="5"/>
      <c r="K46" s="5"/>
      <c r="L46" s="5" t="s">
        <v>9</v>
      </c>
      <c r="M46" s="5"/>
      <c r="N46" s="7">
        <v>5000</v>
      </c>
    </row>
    <row r="47" spans="1:14">
      <c r="A47" s="5"/>
      <c r="B47" s="5"/>
      <c r="C47" s="5"/>
      <c r="D47" s="5" t="s">
        <v>7</v>
      </c>
      <c r="E47" s="5"/>
      <c r="F47" s="6">
        <v>44764</v>
      </c>
      <c r="G47" s="5"/>
      <c r="H47" s="5"/>
      <c r="I47" s="5"/>
      <c r="J47" s="5"/>
      <c r="K47" s="5"/>
      <c r="L47" s="5" t="s">
        <v>7</v>
      </c>
      <c r="M47" s="5"/>
      <c r="N47" s="7">
        <v>1034</v>
      </c>
    </row>
    <row r="48" spans="1:14">
      <c r="A48" s="5"/>
      <c r="B48" s="5"/>
      <c r="C48" s="5"/>
      <c r="D48" s="5" t="s">
        <v>8</v>
      </c>
      <c r="E48" s="5"/>
      <c r="F48" s="6">
        <v>44750</v>
      </c>
      <c r="G48" s="5"/>
      <c r="H48" s="5"/>
      <c r="I48" s="5"/>
      <c r="J48" s="5"/>
      <c r="K48" s="5"/>
      <c r="L48" s="5" t="s">
        <v>9</v>
      </c>
      <c r="M48" s="5"/>
      <c r="N48" s="7">
        <v>20000</v>
      </c>
    </row>
    <row r="49" spans="1:14">
      <c r="A49" s="5"/>
      <c r="B49" s="5"/>
      <c r="C49" s="5"/>
      <c r="D49" s="5" t="s">
        <v>8</v>
      </c>
      <c r="E49" s="5"/>
      <c r="F49" s="6">
        <v>44764</v>
      </c>
      <c r="G49" s="5"/>
      <c r="H49" s="5"/>
      <c r="I49" s="5"/>
      <c r="J49" s="5"/>
      <c r="K49" s="5"/>
      <c r="L49" s="5" t="s">
        <v>9</v>
      </c>
      <c r="M49" s="5"/>
      <c r="N49" s="7">
        <v>10000</v>
      </c>
    </row>
    <row r="50" spans="1:14">
      <c r="A50" s="5"/>
      <c r="B50" s="5"/>
      <c r="C50" s="5"/>
      <c r="D50" s="5" t="s">
        <v>20</v>
      </c>
      <c r="E50" s="5"/>
      <c r="F50" s="6">
        <v>44710</v>
      </c>
      <c r="G50" s="5"/>
      <c r="H50" s="5"/>
      <c r="I50" s="5"/>
      <c r="J50" s="5" t="s">
        <v>21</v>
      </c>
      <c r="K50" s="5"/>
      <c r="L50" s="5" t="s">
        <v>22</v>
      </c>
      <c r="M50" s="5"/>
      <c r="N50" s="7">
        <v>-1381.74</v>
      </c>
    </row>
    <row r="51" spans="1:14">
      <c r="A51" s="5"/>
      <c r="B51" s="5"/>
      <c r="C51" s="5"/>
      <c r="D51" s="5" t="s">
        <v>8</v>
      </c>
      <c r="E51" s="5"/>
      <c r="F51" s="6">
        <v>44766</v>
      </c>
      <c r="G51" s="5"/>
      <c r="H51" s="5"/>
      <c r="I51" s="5"/>
      <c r="J51" s="5"/>
      <c r="K51" s="5"/>
      <c r="L51" s="5" t="s">
        <v>23</v>
      </c>
      <c r="M51" s="5"/>
      <c r="N51" s="7">
        <v>14426.6</v>
      </c>
    </row>
    <row r="52" spans="1:14">
      <c r="A52" s="5"/>
      <c r="B52" s="5"/>
      <c r="C52" s="5"/>
      <c r="D52" s="5" t="s">
        <v>8</v>
      </c>
      <c r="E52" s="5"/>
      <c r="F52" s="6">
        <v>44766</v>
      </c>
      <c r="G52" s="5"/>
      <c r="H52" s="5"/>
      <c r="I52" s="5"/>
      <c r="J52" s="5"/>
      <c r="K52" s="5"/>
      <c r="L52" s="5" t="s">
        <v>24</v>
      </c>
      <c r="M52" s="5"/>
      <c r="N52" s="7">
        <v>75000</v>
      </c>
    </row>
    <row r="53" spans="1:14">
      <c r="A53" s="5"/>
      <c r="B53" s="5"/>
      <c r="C53" s="5"/>
      <c r="D53" s="5" t="s">
        <v>10</v>
      </c>
      <c r="E53" s="5"/>
      <c r="F53" s="6">
        <v>44770</v>
      </c>
      <c r="G53" s="5"/>
      <c r="H53" s="5"/>
      <c r="I53" s="5"/>
      <c r="J53" s="5" t="s">
        <v>11</v>
      </c>
      <c r="K53" s="5"/>
      <c r="L53" s="5" t="s">
        <v>25</v>
      </c>
      <c r="M53" s="5"/>
      <c r="N53" s="7">
        <v>-49936.800000000003</v>
      </c>
    </row>
    <row r="54" spans="1:14">
      <c r="A54" s="5"/>
      <c r="B54" s="5"/>
      <c r="C54" s="5"/>
      <c r="D54" s="5" t="s">
        <v>10</v>
      </c>
      <c r="E54" s="5"/>
      <c r="F54" s="6">
        <v>44770</v>
      </c>
      <c r="G54" s="5"/>
      <c r="H54" s="5"/>
      <c r="I54" s="5"/>
      <c r="J54" s="5" t="s">
        <v>11</v>
      </c>
      <c r="K54" s="5"/>
      <c r="L54" s="5" t="s">
        <v>26</v>
      </c>
      <c r="M54" s="5"/>
      <c r="N54" s="7">
        <v>-712.52</v>
      </c>
    </row>
    <row r="55" spans="1:14">
      <c r="A55" s="5"/>
      <c r="B55" s="5"/>
      <c r="C55" s="5"/>
      <c r="D55" s="5" t="s">
        <v>7</v>
      </c>
      <c r="E55" s="5"/>
      <c r="F55" s="6">
        <v>44773</v>
      </c>
      <c r="G55" s="5"/>
      <c r="H55" s="5"/>
      <c r="I55" s="5"/>
      <c r="J55" s="5"/>
      <c r="K55" s="5"/>
      <c r="L55" s="5" t="s">
        <v>13</v>
      </c>
      <c r="M55" s="5"/>
      <c r="N55" s="7">
        <v>0.34</v>
      </c>
    </row>
    <row r="56" spans="1:14">
      <c r="A56" s="5"/>
      <c r="B56" s="5"/>
      <c r="C56" s="5"/>
      <c r="D56" s="5" t="s">
        <v>8</v>
      </c>
      <c r="E56" s="5"/>
      <c r="F56" s="6">
        <v>44775</v>
      </c>
      <c r="G56" s="5"/>
      <c r="H56" s="5"/>
      <c r="I56" s="5"/>
      <c r="J56" s="5"/>
      <c r="K56" s="5"/>
      <c r="L56" s="5" t="s">
        <v>9</v>
      </c>
      <c r="M56" s="5"/>
      <c r="N56" s="7">
        <v>20000</v>
      </c>
    </row>
    <row r="57" spans="1:14">
      <c r="A57" s="5"/>
      <c r="B57" s="5"/>
      <c r="C57" s="5"/>
      <c r="D57" s="5" t="s">
        <v>20</v>
      </c>
      <c r="E57" s="5"/>
      <c r="F57" s="6">
        <v>44781</v>
      </c>
      <c r="G57" s="5"/>
      <c r="H57" s="5"/>
      <c r="I57" s="5"/>
      <c r="J57" s="5" t="s">
        <v>27</v>
      </c>
      <c r="K57" s="5"/>
      <c r="L57" s="5" t="s">
        <v>28</v>
      </c>
      <c r="M57" s="5"/>
      <c r="N57" s="7"/>
    </row>
    <row r="58" spans="1:14">
      <c r="A58" s="5"/>
      <c r="B58" s="5"/>
      <c r="C58" s="5"/>
      <c r="D58" s="5" t="s">
        <v>8</v>
      </c>
      <c r="E58" s="5"/>
      <c r="F58" s="6">
        <v>44782</v>
      </c>
      <c r="G58" s="5"/>
      <c r="H58" s="5"/>
      <c r="I58" s="5"/>
      <c r="J58" s="5"/>
      <c r="K58" s="5"/>
      <c r="L58" s="5" t="s">
        <v>9</v>
      </c>
      <c r="M58" s="5"/>
      <c r="N58" s="7">
        <v>11000</v>
      </c>
    </row>
    <row r="59" spans="1:14">
      <c r="A59" s="5"/>
      <c r="B59" s="5"/>
      <c r="C59" s="5"/>
      <c r="D59" s="5" t="s">
        <v>8</v>
      </c>
      <c r="E59" s="5"/>
      <c r="F59" s="6">
        <v>44792</v>
      </c>
      <c r="G59" s="5"/>
      <c r="H59" s="5"/>
      <c r="I59" s="5"/>
      <c r="J59" s="5"/>
      <c r="K59" s="5"/>
      <c r="L59" s="5" t="s">
        <v>9</v>
      </c>
      <c r="M59" s="5"/>
      <c r="N59" s="7">
        <v>15000</v>
      </c>
    </row>
    <row r="60" spans="1:14">
      <c r="A60" s="5"/>
      <c r="B60" s="5"/>
      <c r="C60" s="5"/>
      <c r="D60" s="5" t="s">
        <v>7</v>
      </c>
      <c r="E60" s="5"/>
      <c r="F60" s="6">
        <v>44799</v>
      </c>
      <c r="G60" s="5"/>
      <c r="H60" s="5"/>
      <c r="I60" s="5"/>
      <c r="J60" s="5"/>
      <c r="K60" s="5"/>
      <c r="L60" s="5" t="s">
        <v>7</v>
      </c>
      <c r="M60" s="5"/>
      <c r="N60" s="7">
        <v>12230</v>
      </c>
    </row>
    <row r="61" spans="1:14">
      <c r="A61" s="5"/>
      <c r="B61" s="5"/>
      <c r="C61" s="5"/>
      <c r="D61" s="5" t="s">
        <v>7</v>
      </c>
      <c r="E61" s="5"/>
      <c r="F61" s="6">
        <v>44800</v>
      </c>
      <c r="G61" s="5"/>
      <c r="H61" s="5"/>
      <c r="I61" s="5"/>
      <c r="J61" s="5"/>
      <c r="K61" s="5"/>
      <c r="L61" s="5" t="s">
        <v>7</v>
      </c>
      <c r="M61" s="5"/>
      <c r="N61" s="7">
        <v>162.5</v>
      </c>
    </row>
    <row r="62" spans="1:14">
      <c r="A62" s="5"/>
      <c r="B62" s="5"/>
      <c r="C62" s="5"/>
      <c r="D62" s="5" t="s">
        <v>10</v>
      </c>
      <c r="E62" s="5"/>
      <c r="F62" s="6">
        <v>44804</v>
      </c>
      <c r="G62" s="5"/>
      <c r="H62" s="5"/>
      <c r="I62" s="5"/>
      <c r="J62" s="5" t="s">
        <v>11</v>
      </c>
      <c r="K62" s="5"/>
      <c r="L62" s="5" t="s">
        <v>29</v>
      </c>
      <c r="M62" s="5"/>
      <c r="N62" s="7">
        <v>-28903.200000000001</v>
      </c>
    </row>
    <row r="63" spans="1:14">
      <c r="A63" s="5"/>
      <c r="B63" s="5"/>
      <c r="C63" s="5"/>
      <c r="D63" s="5" t="s">
        <v>10</v>
      </c>
      <c r="E63" s="5"/>
      <c r="F63" s="6">
        <v>44804</v>
      </c>
      <c r="G63" s="5"/>
      <c r="H63" s="5"/>
      <c r="I63" s="5"/>
      <c r="J63" s="5" t="s">
        <v>11</v>
      </c>
      <c r="K63" s="5"/>
      <c r="L63" s="5" t="s">
        <v>29</v>
      </c>
      <c r="M63" s="5"/>
      <c r="N63" s="7">
        <v>-7060.47</v>
      </c>
    </row>
    <row r="64" spans="1:14">
      <c r="A64" s="5"/>
      <c r="B64" s="5"/>
      <c r="C64" s="5"/>
      <c r="D64" s="5" t="s">
        <v>10</v>
      </c>
      <c r="E64" s="5"/>
      <c r="F64" s="6">
        <v>44804</v>
      </c>
      <c r="G64" s="5"/>
      <c r="H64" s="5"/>
      <c r="I64" s="5"/>
      <c r="J64" s="5" t="s">
        <v>11</v>
      </c>
      <c r="K64" s="5"/>
      <c r="L64" s="5" t="s">
        <v>30</v>
      </c>
      <c r="M64" s="5"/>
      <c r="N64" s="7">
        <v>-6726.1</v>
      </c>
    </row>
    <row r="65" spans="1:14">
      <c r="A65" s="5"/>
      <c r="B65" s="5"/>
      <c r="C65" s="5"/>
      <c r="D65" s="5" t="s">
        <v>8</v>
      </c>
      <c r="E65" s="5"/>
      <c r="F65" s="6">
        <v>44805</v>
      </c>
      <c r="G65" s="5"/>
      <c r="H65" s="5"/>
      <c r="I65" s="5"/>
      <c r="J65" s="5"/>
      <c r="K65" s="5"/>
      <c r="L65" s="5" t="s">
        <v>9</v>
      </c>
      <c r="M65" s="5"/>
      <c r="N65" s="7">
        <v>80000</v>
      </c>
    </row>
    <row r="66" spans="1:14">
      <c r="A66" s="5"/>
      <c r="B66" s="5"/>
      <c r="C66" s="5"/>
      <c r="D66" s="5" t="s">
        <v>7</v>
      </c>
      <c r="E66" s="5"/>
      <c r="F66" s="6">
        <v>44803</v>
      </c>
      <c r="G66" s="5"/>
      <c r="H66" s="5"/>
      <c r="I66" s="5"/>
      <c r="J66" s="5"/>
      <c r="K66" s="5"/>
      <c r="L66" s="5" t="s">
        <v>7</v>
      </c>
      <c r="M66" s="5"/>
      <c r="N66" s="7">
        <v>17032.37</v>
      </c>
    </row>
    <row r="67" spans="1:14">
      <c r="A67" s="5"/>
      <c r="B67" s="5"/>
      <c r="C67" s="5"/>
      <c r="D67" s="5" t="s">
        <v>31</v>
      </c>
      <c r="E67" s="5"/>
      <c r="F67" s="6">
        <v>44573</v>
      </c>
      <c r="G67" s="5"/>
      <c r="H67" s="5"/>
      <c r="I67" s="5"/>
      <c r="J67" s="5" t="s">
        <v>32</v>
      </c>
      <c r="K67" s="5"/>
      <c r="L67" s="5"/>
      <c r="M67" s="5"/>
      <c r="N67" s="7">
        <v>-2641.82</v>
      </c>
    </row>
    <row r="68" spans="1:14">
      <c r="A68" s="5"/>
      <c r="B68" s="5"/>
      <c r="C68" s="5"/>
      <c r="D68" s="5" t="s">
        <v>31</v>
      </c>
      <c r="E68" s="5"/>
      <c r="F68" s="6">
        <v>44700</v>
      </c>
      <c r="G68" s="5"/>
      <c r="H68" s="5"/>
      <c r="I68" s="5"/>
      <c r="J68" s="5" t="s">
        <v>32</v>
      </c>
      <c r="K68" s="5"/>
      <c r="L68" s="5"/>
      <c r="M68" s="5"/>
      <c r="N68" s="7">
        <v>-292.12</v>
      </c>
    </row>
    <row r="69" spans="1:14">
      <c r="A69" s="5"/>
      <c r="B69" s="5"/>
      <c r="C69" s="5"/>
      <c r="D69" s="5" t="s">
        <v>31</v>
      </c>
      <c r="E69" s="5"/>
      <c r="F69" s="6">
        <v>44657</v>
      </c>
      <c r="G69" s="5"/>
      <c r="H69" s="5"/>
      <c r="I69" s="5"/>
      <c r="J69" s="5" t="s">
        <v>32</v>
      </c>
      <c r="K69" s="5"/>
      <c r="L69" s="5"/>
      <c r="M69" s="5"/>
      <c r="N69" s="7">
        <v>-173.98</v>
      </c>
    </row>
    <row r="70" spans="1:14">
      <c r="A70" s="5"/>
      <c r="B70" s="5"/>
      <c r="C70" s="5"/>
      <c r="D70" s="5" t="s">
        <v>31</v>
      </c>
      <c r="E70" s="5"/>
      <c r="F70" s="6">
        <v>44626</v>
      </c>
      <c r="G70" s="5"/>
      <c r="H70" s="5"/>
      <c r="I70" s="5"/>
      <c r="J70" s="5" t="s">
        <v>32</v>
      </c>
      <c r="K70" s="5"/>
      <c r="L70" s="5"/>
      <c r="M70" s="5"/>
      <c r="N70" s="7">
        <v>-93.98</v>
      </c>
    </row>
    <row r="71" spans="1:14">
      <c r="A71" s="5"/>
      <c r="B71" s="5"/>
      <c r="C71" s="5"/>
      <c r="D71" s="5" t="s">
        <v>31</v>
      </c>
      <c r="E71" s="5"/>
      <c r="F71" s="6">
        <v>44733</v>
      </c>
      <c r="G71" s="5"/>
      <c r="H71" s="5"/>
      <c r="I71" s="5"/>
      <c r="J71" s="5" t="s">
        <v>32</v>
      </c>
      <c r="K71" s="5"/>
      <c r="L71" s="5"/>
      <c r="M71" s="5"/>
      <c r="N71" s="7">
        <v>-103.98</v>
      </c>
    </row>
    <row r="72" spans="1:14">
      <c r="A72" s="5"/>
      <c r="B72" s="5"/>
      <c r="C72" s="5"/>
      <c r="D72" s="5" t="s">
        <v>31</v>
      </c>
      <c r="E72" s="5"/>
      <c r="F72" s="6">
        <v>44779</v>
      </c>
      <c r="G72" s="5"/>
      <c r="H72" s="5"/>
      <c r="I72" s="5"/>
      <c r="J72" s="5" t="s">
        <v>32</v>
      </c>
      <c r="K72" s="5"/>
      <c r="L72" s="5" t="s">
        <v>33</v>
      </c>
      <c r="M72" s="5"/>
      <c r="N72" s="7">
        <v>-180</v>
      </c>
    </row>
    <row r="73" spans="1:14">
      <c r="A73" s="5"/>
      <c r="B73" s="5"/>
      <c r="C73" s="5"/>
      <c r="D73" s="5" t="s">
        <v>20</v>
      </c>
      <c r="E73" s="5"/>
      <c r="F73" s="6">
        <v>44687</v>
      </c>
      <c r="G73" s="5"/>
      <c r="H73" s="5"/>
      <c r="I73" s="5"/>
      <c r="J73" s="5" t="s">
        <v>34</v>
      </c>
      <c r="K73" s="5"/>
      <c r="L73" s="5"/>
      <c r="M73" s="5"/>
      <c r="N73" s="7">
        <v>-21.98</v>
      </c>
    </row>
    <row r="74" spans="1:14">
      <c r="A74" s="5"/>
      <c r="B74" s="5"/>
      <c r="C74" s="5"/>
      <c r="D74" s="5" t="s">
        <v>7</v>
      </c>
      <c r="E74" s="5"/>
      <c r="F74" s="6">
        <v>44804</v>
      </c>
      <c r="G74" s="5"/>
      <c r="H74" s="5"/>
      <c r="I74" s="5"/>
      <c r="J74" s="5"/>
      <c r="K74" s="5"/>
      <c r="L74" s="5" t="s">
        <v>13</v>
      </c>
      <c r="M74" s="5"/>
      <c r="N74" s="7">
        <v>0.25</v>
      </c>
    </row>
    <row r="75" spans="1:14">
      <c r="A75" s="5"/>
      <c r="B75" s="5"/>
      <c r="C75" s="5"/>
      <c r="D75" s="5" t="s">
        <v>31</v>
      </c>
      <c r="E75" s="5"/>
      <c r="F75" s="6">
        <v>44816</v>
      </c>
      <c r="G75" s="5"/>
      <c r="H75" s="5"/>
      <c r="I75" s="5"/>
      <c r="J75" s="5" t="s">
        <v>35</v>
      </c>
      <c r="K75" s="5"/>
      <c r="L75" s="5"/>
      <c r="M75" s="5"/>
      <c r="N75" s="7">
        <v>-954</v>
      </c>
    </row>
    <row r="76" spans="1:14">
      <c r="A76" s="5"/>
      <c r="B76" s="5"/>
      <c r="C76" s="5"/>
      <c r="D76" s="5" t="s">
        <v>7</v>
      </c>
      <c r="E76" s="5"/>
      <c r="F76" s="6">
        <v>44816</v>
      </c>
      <c r="G76" s="5"/>
      <c r="H76" s="5"/>
      <c r="I76" s="5"/>
      <c r="J76" s="5"/>
      <c r="K76" s="5"/>
      <c r="L76" s="5" t="s">
        <v>7</v>
      </c>
      <c r="M76" s="5"/>
      <c r="N76" s="7">
        <v>12225</v>
      </c>
    </row>
    <row r="77" spans="1:14">
      <c r="A77" s="5"/>
      <c r="B77" s="5"/>
      <c r="C77" s="5"/>
      <c r="D77" s="5" t="s">
        <v>36</v>
      </c>
      <c r="E77" s="5"/>
      <c r="F77" s="6">
        <v>44826</v>
      </c>
      <c r="G77" s="5"/>
      <c r="H77" s="5"/>
      <c r="I77" s="5"/>
      <c r="J77" s="5"/>
      <c r="K77" s="5"/>
      <c r="L77" s="5" t="s">
        <v>37</v>
      </c>
      <c r="M77" s="5"/>
      <c r="N77" s="7">
        <v>30</v>
      </c>
    </row>
    <row r="78" spans="1:14">
      <c r="A78" s="5"/>
      <c r="B78" s="5"/>
      <c r="C78" s="5"/>
      <c r="D78" s="5" t="s">
        <v>10</v>
      </c>
      <c r="E78" s="5"/>
      <c r="F78" s="6">
        <v>44833</v>
      </c>
      <c r="G78" s="5"/>
      <c r="H78" s="5"/>
      <c r="I78" s="5"/>
      <c r="J78" s="5" t="s">
        <v>11</v>
      </c>
      <c r="K78" s="5"/>
      <c r="L78" s="5" t="s">
        <v>38</v>
      </c>
      <c r="M78" s="5"/>
      <c r="N78" s="7">
        <v>-29570.39</v>
      </c>
    </row>
    <row r="79" spans="1:14">
      <c r="A79" s="5"/>
      <c r="B79" s="5"/>
      <c r="C79" s="5"/>
      <c r="D79" s="5" t="s">
        <v>8</v>
      </c>
      <c r="E79" s="5"/>
      <c r="F79" s="6">
        <v>44830</v>
      </c>
      <c r="G79" s="5"/>
      <c r="H79" s="5"/>
      <c r="I79" s="5"/>
      <c r="J79" s="5"/>
      <c r="K79" s="5"/>
      <c r="L79" s="5" t="s">
        <v>9</v>
      </c>
      <c r="M79" s="5"/>
      <c r="N79" s="7">
        <v>30000</v>
      </c>
    </row>
    <row r="80" spans="1:14">
      <c r="A80" s="5"/>
      <c r="B80" s="5"/>
      <c r="C80" s="5"/>
      <c r="D80" s="5" t="s">
        <v>7</v>
      </c>
      <c r="E80" s="5"/>
      <c r="F80" s="6">
        <v>44830</v>
      </c>
      <c r="G80" s="5"/>
      <c r="H80" s="5"/>
      <c r="I80" s="5"/>
      <c r="J80" s="5"/>
      <c r="K80" s="5"/>
      <c r="L80" s="5" t="s">
        <v>7</v>
      </c>
      <c r="M80" s="5"/>
      <c r="N80" s="7">
        <v>1119</v>
      </c>
    </row>
    <row r="81" spans="1:14">
      <c r="A81" s="5"/>
      <c r="B81" s="5"/>
      <c r="C81" s="5"/>
      <c r="D81" s="5" t="s">
        <v>10</v>
      </c>
      <c r="E81" s="5"/>
      <c r="F81" s="6">
        <v>44833</v>
      </c>
      <c r="G81" s="5"/>
      <c r="H81" s="5"/>
      <c r="I81" s="5"/>
      <c r="J81" s="5" t="s">
        <v>11</v>
      </c>
      <c r="K81" s="5"/>
      <c r="L81" s="5" t="s">
        <v>39</v>
      </c>
      <c r="M81" s="5"/>
      <c r="N81" s="7">
        <v>-600.30999999999995</v>
      </c>
    </row>
    <row r="82" spans="1:14">
      <c r="A82" s="5"/>
      <c r="B82" s="5"/>
      <c r="C82" s="5"/>
      <c r="D82" s="5" t="s">
        <v>7</v>
      </c>
      <c r="E82" s="5"/>
      <c r="F82" s="6">
        <v>44833</v>
      </c>
      <c r="G82" s="5"/>
      <c r="H82" s="5"/>
      <c r="I82" s="5"/>
      <c r="J82" s="5"/>
      <c r="K82" s="5"/>
      <c r="L82" s="5" t="s">
        <v>7</v>
      </c>
      <c r="M82" s="5"/>
      <c r="N82" s="7">
        <v>15891.81</v>
      </c>
    </row>
    <row r="83" spans="1:14">
      <c r="A83" s="5"/>
      <c r="B83" s="5"/>
      <c r="C83" s="5"/>
      <c r="D83" s="5" t="s">
        <v>20</v>
      </c>
      <c r="E83" s="5"/>
      <c r="F83" s="6">
        <v>44834</v>
      </c>
      <c r="G83" s="5"/>
      <c r="H83" s="5"/>
      <c r="I83" s="5"/>
      <c r="J83" s="5"/>
      <c r="K83" s="5"/>
      <c r="L83" s="5" t="s">
        <v>40</v>
      </c>
      <c r="M83" s="5"/>
      <c r="N83" s="7">
        <v>-3</v>
      </c>
    </row>
    <row r="84" spans="1:14">
      <c r="A84" s="5"/>
      <c r="B84" s="5"/>
      <c r="C84" s="5"/>
      <c r="D84" s="5" t="s">
        <v>7</v>
      </c>
      <c r="E84" s="5"/>
      <c r="F84" s="6">
        <v>44834</v>
      </c>
      <c r="G84" s="5"/>
      <c r="H84" s="5"/>
      <c r="I84" s="5"/>
      <c r="J84" s="5"/>
      <c r="K84" s="5"/>
      <c r="L84" s="5" t="s">
        <v>13</v>
      </c>
      <c r="M84" s="5"/>
      <c r="N84" s="7">
        <v>0.5</v>
      </c>
    </row>
    <row r="85" spans="1:14">
      <c r="A85" s="5"/>
      <c r="B85" s="5"/>
      <c r="C85" s="5"/>
      <c r="D85" s="5" t="s">
        <v>8</v>
      </c>
      <c r="E85" s="5"/>
      <c r="F85" s="6">
        <v>44838</v>
      </c>
      <c r="G85" s="5"/>
      <c r="H85" s="5"/>
      <c r="I85" s="5"/>
      <c r="J85" s="5"/>
      <c r="K85" s="5"/>
      <c r="L85" s="5" t="s">
        <v>9</v>
      </c>
      <c r="M85" s="5"/>
      <c r="N85" s="7">
        <v>-10</v>
      </c>
    </row>
    <row r="86" spans="1:14">
      <c r="A86" s="5"/>
      <c r="B86" s="5"/>
      <c r="C86" s="5"/>
      <c r="D86" s="5" t="s">
        <v>7</v>
      </c>
      <c r="E86" s="5"/>
      <c r="F86" s="6">
        <v>44840</v>
      </c>
      <c r="G86" s="5"/>
      <c r="H86" s="5"/>
      <c r="I86" s="5"/>
      <c r="J86" s="5"/>
      <c r="K86" s="5"/>
      <c r="L86" s="5" t="s">
        <v>7</v>
      </c>
      <c r="M86" s="5"/>
      <c r="N86" s="7">
        <v>175</v>
      </c>
    </row>
    <row r="87" spans="1:14">
      <c r="A87" s="5"/>
      <c r="B87" s="5"/>
      <c r="C87" s="5"/>
      <c r="D87" s="5" t="s">
        <v>31</v>
      </c>
      <c r="E87" s="5"/>
      <c r="F87" s="6">
        <v>44564</v>
      </c>
      <c r="G87" s="5"/>
      <c r="H87" s="5" t="s">
        <v>41</v>
      </c>
      <c r="I87" s="5"/>
      <c r="J87" s="5" t="s">
        <v>42</v>
      </c>
      <c r="K87" s="5"/>
      <c r="L87" s="5" t="s">
        <v>43</v>
      </c>
      <c r="M87" s="5"/>
      <c r="N87" s="7">
        <v>-289.45</v>
      </c>
    </row>
    <row r="88" spans="1:14">
      <c r="A88" s="5"/>
      <c r="B88" s="5"/>
      <c r="C88" s="5"/>
      <c r="D88" s="5" t="s">
        <v>31</v>
      </c>
      <c r="E88" s="5"/>
      <c r="F88" s="6">
        <v>44571</v>
      </c>
      <c r="G88" s="5"/>
      <c r="H88" s="5" t="s">
        <v>41</v>
      </c>
      <c r="I88" s="5"/>
      <c r="J88" s="5" t="s">
        <v>44</v>
      </c>
      <c r="K88" s="5"/>
      <c r="L88" s="5"/>
      <c r="M88" s="5"/>
      <c r="N88" s="7">
        <v>-2666.67</v>
      </c>
    </row>
    <row r="89" spans="1:14">
      <c r="A89" s="5"/>
      <c r="B89" s="5"/>
      <c r="C89" s="5"/>
      <c r="D89" s="5" t="s">
        <v>31</v>
      </c>
      <c r="E89" s="5"/>
      <c r="F89" s="6">
        <v>44580</v>
      </c>
      <c r="G89" s="5"/>
      <c r="H89" s="5" t="s">
        <v>41</v>
      </c>
      <c r="I89" s="5"/>
      <c r="J89" s="5" t="s">
        <v>45</v>
      </c>
      <c r="K89" s="5"/>
      <c r="L89" s="5" t="s">
        <v>46</v>
      </c>
      <c r="M89" s="5"/>
      <c r="N89" s="7">
        <v>-1236.43</v>
      </c>
    </row>
    <row r="90" spans="1:14">
      <c r="A90" s="5"/>
      <c r="B90" s="5"/>
      <c r="C90" s="5"/>
      <c r="D90" s="5" t="s">
        <v>10</v>
      </c>
      <c r="E90" s="5"/>
      <c r="F90" s="6">
        <v>44572</v>
      </c>
      <c r="G90" s="5"/>
      <c r="H90" s="5" t="s">
        <v>41</v>
      </c>
      <c r="I90" s="5"/>
      <c r="J90" s="5" t="s">
        <v>47</v>
      </c>
      <c r="K90" s="5"/>
      <c r="L90" s="5" t="s">
        <v>48</v>
      </c>
      <c r="M90" s="5"/>
      <c r="N90" s="7">
        <v>-126.36</v>
      </c>
    </row>
    <row r="91" spans="1:14">
      <c r="A91" s="5"/>
      <c r="B91" s="5"/>
      <c r="C91" s="5"/>
      <c r="D91" s="5" t="s">
        <v>31</v>
      </c>
      <c r="E91" s="5"/>
      <c r="F91" s="6">
        <v>44568</v>
      </c>
      <c r="G91" s="5"/>
      <c r="H91" s="5" t="s">
        <v>41</v>
      </c>
      <c r="I91" s="5"/>
      <c r="J91" s="5" t="s">
        <v>49</v>
      </c>
      <c r="K91" s="5"/>
      <c r="L91" s="5" t="s">
        <v>50</v>
      </c>
      <c r="M91" s="5"/>
      <c r="N91" s="7">
        <v>-2777</v>
      </c>
    </row>
    <row r="92" spans="1:14">
      <c r="A92" s="5"/>
      <c r="B92" s="5"/>
      <c r="C92" s="5"/>
      <c r="D92" s="5" t="s">
        <v>31</v>
      </c>
      <c r="E92" s="5"/>
      <c r="F92" s="6">
        <v>44602</v>
      </c>
      <c r="G92" s="5"/>
      <c r="H92" s="5" t="s">
        <v>41</v>
      </c>
      <c r="I92" s="5"/>
      <c r="J92" s="5" t="s">
        <v>44</v>
      </c>
      <c r="K92" s="5"/>
      <c r="L92" s="5"/>
      <c r="M92" s="5"/>
      <c r="N92" s="7">
        <v>-11253.79</v>
      </c>
    </row>
    <row r="93" spans="1:14">
      <c r="A93" s="5"/>
      <c r="B93" s="5"/>
      <c r="C93" s="5"/>
      <c r="D93" s="5" t="s">
        <v>10</v>
      </c>
      <c r="E93" s="5"/>
      <c r="F93" s="6">
        <v>44595</v>
      </c>
      <c r="G93" s="5"/>
      <c r="H93" s="5" t="s">
        <v>41</v>
      </c>
      <c r="I93" s="5"/>
      <c r="J93" s="5" t="s">
        <v>51</v>
      </c>
      <c r="K93" s="5"/>
      <c r="L93" s="5"/>
      <c r="M93" s="5"/>
      <c r="N93" s="7">
        <v>-9267.57</v>
      </c>
    </row>
    <row r="94" spans="1:14">
      <c r="A94" s="5"/>
      <c r="B94" s="5"/>
      <c r="C94" s="5"/>
      <c r="D94" s="5" t="s">
        <v>10</v>
      </c>
      <c r="E94" s="5"/>
      <c r="F94" s="6">
        <v>44606</v>
      </c>
      <c r="G94" s="5"/>
      <c r="H94" s="5" t="s">
        <v>41</v>
      </c>
      <c r="I94" s="5"/>
      <c r="J94" s="5" t="s">
        <v>47</v>
      </c>
      <c r="K94" s="5"/>
      <c r="L94" s="5" t="s">
        <v>48</v>
      </c>
      <c r="M94" s="5"/>
      <c r="N94" s="7">
        <v>-126.36</v>
      </c>
    </row>
    <row r="95" spans="1:14">
      <c r="A95" s="5"/>
      <c r="B95" s="5"/>
      <c r="C95" s="5"/>
      <c r="D95" s="5" t="s">
        <v>31</v>
      </c>
      <c r="E95" s="5"/>
      <c r="F95" s="6">
        <v>44609</v>
      </c>
      <c r="G95" s="5"/>
      <c r="H95" s="5" t="s">
        <v>41</v>
      </c>
      <c r="I95" s="5"/>
      <c r="J95" s="5" t="s">
        <v>45</v>
      </c>
      <c r="K95" s="5"/>
      <c r="L95" s="5" t="s">
        <v>46</v>
      </c>
      <c r="M95" s="5"/>
      <c r="N95" s="7">
        <v>-1625.6</v>
      </c>
    </row>
    <row r="96" spans="1:14">
      <c r="A96" s="5"/>
      <c r="B96" s="5"/>
      <c r="C96" s="5"/>
      <c r="D96" s="5" t="s">
        <v>31</v>
      </c>
      <c r="E96" s="5"/>
      <c r="F96" s="6">
        <v>44621</v>
      </c>
      <c r="G96" s="5"/>
      <c r="H96" s="5" t="s">
        <v>41</v>
      </c>
      <c r="I96" s="5"/>
      <c r="J96" s="5" t="s">
        <v>49</v>
      </c>
      <c r="K96" s="5"/>
      <c r="L96" s="5" t="s">
        <v>50</v>
      </c>
      <c r="M96" s="5"/>
      <c r="N96" s="7">
        <v>-2781</v>
      </c>
    </row>
    <row r="97" spans="1:14">
      <c r="A97" s="5"/>
      <c r="B97" s="5"/>
      <c r="C97" s="5"/>
      <c r="D97" s="5" t="s">
        <v>31</v>
      </c>
      <c r="E97" s="5"/>
      <c r="F97" s="6">
        <v>44630</v>
      </c>
      <c r="G97" s="5"/>
      <c r="H97" s="5" t="s">
        <v>41</v>
      </c>
      <c r="I97" s="5"/>
      <c r="J97" s="5" t="s">
        <v>44</v>
      </c>
      <c r="K97" s="5"/>
      <c r="L97" s="5"/>
      <c r="M97" s="5"/>
      <c r="N97" s="7">
        <v>-6960.23</v>
      </c>
    </row>
    <row r="98" spans="1:14">
      <c r="A98" s="5"/>
      <c r="B98" s="5"/>
      <c r="C98" s="5"/>
      <c r="D98" s="5" t="s">
        <v>10</v>
      </c>
      <c r="E98" s="5"/>
      <c r="F98" s="6">
        <v>44622</v>
      </c>
      <c r="G98" s="5"/>
      <c r="H98" s="5" t="s">
        <v>41</v>
      </c>
      <c r="I98" s="5"/>
      <c r="J98" s="5" t="s">
        <v>51</v>
      </c>
      <c r="K98" s="5"/>
      <c r="L98" s="5"/>
      <c r="M98" s="5"/>
      <c r="N98" s="7">
        <v>-9350.01</v>
      </c>
    </row>
    <row r="99" spans="1:14">
      <c r="A99" s="5"/>
      <c r="B99" s="5"/>
      <c r="C99" s="5"/>
      <c r="D99" s="5" t="s">
        <v>31</v>
      </c>
      <c r="E99" s="5"/>
      <c r="F99" s="6">
        <v>44594</v>
      </c>
      <c r="G99" s="5"/>
      <c r="H99" s="5" t="s">
        <v>41</v>
      </c>
      <c r="I99" s="5"/>
      <c r="J99" s="5" t="s">
        <v>42</v>
      </c>
      <c r="K99" s="5"/>
      <c r="L99" s="5" t="s">
        <v>43</v>
      </c>
      <c r="M99" s="5"/>
      <c r="N99" s="7">
        <v>-676.75</v>
      </c>
    </row>
    <row r="100" spans="1:14">
      <c r="A100" s="5"/>
      <c r="B100" s="5"/>
      <c r="C100" s="5"/>
      <c r="D100" s="5" t="s">
        <v>31</v>
      </c>
      <c r="E100" s="5"/>
      <c r="F100" s="6">
        <v>44638</v>
      </c>
      <c r="G100" s="5"/>
      <c r="H100" s="5" t="s">
        <v>41</v>
      </c>
      <c r="I100" s="5"/>
      <c r="J100" s="5" t="s">
        <v>45</v>
      </c>
      <c r="K100" s="5"/>
      <c r="L100" s="5" t="s">
        <v>46</v>
      </c>
      <c r="M100" s="5"/>
      <c r="N100" s="7">
        <v>-1605.38</v>
      </c>
    </row>
    <row r="101" spans="1:14">
      <c r="A101" s="5"/>
      <c r="B101" s="5"/>
      <c r="C101" s="5"/>
      <c r="D101" s="5" t="s">
        <v>31</v>
      </c>
      <c r="E101" s="5"/>
      <c r="F101" s="6">
        <v>44648</v>
      </c>
      <c r="G101" s="5"/>
      <c r="H101" s="5" t="s">
        <v>41</v>
      </c>
      <c r="I101" s="5"/>
      <c r="J101" s="5" t="s">
        <v>49</v>
      </c>
      <c r="K101" s="5"/>
      <c r="L101" s="5" t="s">
        <v>50</v>
      </c>
      <c r="M101" s="5"/>
      <c r="N101" s="7">
        <v>-2781</v>
      </c>
    </row>
    <row r="102" spans="1:14">
      <c r="A102" s="5"/>
      <c r="B102" s="5"/>
      <c r="C102" s="5"/>
      <c r="D102" s="5" t="s">
        <v>10</v>
      </c>
      <c r="E102" s="5"/>
      <c r="F102" s="6">
        <v>44635</v>
      </c>
      <c r="G102" s="5"/>
      <c r="H102" s="5" t="s">
        <v>41</v>
      </c>
      <c r="I102" s="5"/>
      <c r="J102" s="5" t="s">
        <v>47</v>
      </c>
      <c r="K102" s="5"/>
      <c r="L102" s="5" t="s">
        <v>48</v>
      </c>
      <c r="M102" s="5"/>
      <c r="N102" s="7">
        <v>-126.36</v>
      </c>
    </row>
    <row r="103" spans="1:14">
      <c r="A103" s="5"/>
      <c r="B103" s="5"/>
      <c r="C103" s="5"/>
      <c r="D103" s="5" t="s">
        <v>31</v>
      </c>
      <c r="E103" s="5"/>
      <c r="F103" s="6">
        <v>44652</v>
      </c>
      <c r="G103" s="5"/>
      <c r="H103" s="5" t="s">
        <v>41</v>
      </c>
      <c r="I103" s="5"/>
      <c r="J103" s="5" t="s">
        <v>42</v>
      </c>
      <c r="K103" s="5"/>
      <c r="L103" s="5" t="s">
        <v>43</v>
      </c>
      <c r="M103" s="5"/>
      <c r="N103" s="7">
        <v>-1035.02</v>
      </c>
    </row>
    <row r="104" spans="1:14">
      <c r="A104" s="5"/>
      <c r="B104" s="5"/>
      <c r="C104" s="5"/>
      <c r="D104" s="5" t="s">
        <v>31</v>
      </c>
      <c r="E104" s="5"/>
      <c r="F104" s="6">
        <v>44663</v>
      </c>
      <c r="G104" s="5"/>
      <c r="H104" s="5" t="s">
        <v>41</v>
      </c>
      <c r="I104" s="5"/>
      <c r="J104" s="5" t="s">
        <v>44</v>
      </c>
      <c r="K104" s="5"/>
      <c r="L104" s="5"/>
      <c r="M104" s="5"/>
      <c r="N104" s="7">
        <v>-6960.23</v>
      </c>
    </row>
    <row r="105" spans="1:14">
      <c r="A105" s="5"/>
      <c r="B105" s="5"/>
      <c r="C105" s="5"/>
      <c r="D105" s="5" t="s">
        <v>10</v>
      </c>
      <c r="E105" s="5"/>
      <c r="F105" s="6">
        <v>44651</v>
      </c>
      <c r="G105" s="5"/>
      <c r="H105" s="5" t="s">
        <v>41</v>
      </c>
      <c r="I105" s="5"/>
      <c r="J105" s="5" t="s">
        <v>51</v>
      </c>
      <c r="K105" s="5"/>
      <c r="L105" s="5"/>
      <c r="M105" s="5"/>
      <c r="N105" s="7">
        <v>-9407.91</v>
      </c>
    </row>
    <row r="106" spans="1:14">
      <c r="A106" s="5"/>
      <c r="B106" s="5"/>
      <c r="C106" s="5"/>
      <c r="D106" s="5" t="s">
        <v>31</v>
      </c>
      <c r="E106" s="5"/>
      <c r="F106" s="6">
        <v>44669</v>
      </c>
      <c r="G106" s="5"/>
      <c r="H106" s="5" t="s">
        <v>41</v>
      </c>
      <c r="I106" s="5"/>
      <c r="J106" s="5" t="s">
        <v>45</v>
      </c>
      <c r="K106" s="5"/>
      <c r="L106" s="5" t="s">
        <v>46</v>
      </c>
      <c r="M106" s="5"/>
      <c r="N106" s="7">
        <v>-1742.46</v>
      </c>
    </row>
    <row r="107" spans="1:14">
      <c r="A107" s="5"/>
      <c r="B107" s="5"/>
      <c r="C107" s="5"/>
      <c r="D107" s="5" t="s">
        <v>31</v>
      </c>
      <c r="E107" s="5"/>
      <c r="F107" s="6">
        <v>44677</v>
      </c>
      <c r="G107" s="5"/>
      <c r="H107" s="5" t="s">
        <v>41</v>
      </c>
      <c r="I107" s="5"/>
      <c r="J107" s="5" t="s">
        <v>49</v>
      </c>
      <c r="K107" s="5"/>
      <c r="L107" s="5" t="s">
        <v>50</v>
      </c>
      <c r="M107" s="5"/>
      <c r="N107" s="7">
        <v>-2781</v>
      </c>
    </row>
    <row r="108" spans="1:14">
      <c r="A108" s="5"/>
      <c r="B108" s="5"/>
      <c r="C108" s="5"/>
      <c r="D108" s="5" t="s">
        <v>10</v>
      </c>
      <c r="E108" s="5"/>
      <c r="F108" s="6">
        <v>44666</v>
      </c>
      <c r="G108" s="5"/>
      <c r="H108" s="5" t="s">
        <v>41</v>
      </c>
      <c r="I108" s="5"/>
      <c r="J108" s="5" t="s">
        <v>47</v>
      </c>
      <c r="K108" s="5"/>
      <c r="L108" s="5" t="s">
        <v>48</v>
      </c>
      <c r="M108" s="5"/>
      <c r="N108" s="7">
        <v>-126.36</v>
      </c>
    </row>
    <row r="109" spans="1:14">
      <c r="A109" s="5"/>
      <c r="B109" s="5"/>
      <c r="C109" s="5"/>
      <c r="D109" s="5" t="s">
        <v>10</v>
      </c>
      <c r="E109" s="5"/>
      <c r="F109" s="6">
        <v>44680</v>
      </c>
      <c r="G109" s="5"/>
      <c r="H109" s="5" t="s">
        <v>41</v>
      </c>
      <c r="I109" s="5"/>
      <c r="J109" s="5" t="s">
        <v>51</v>
      </c>
      <c r="K109" s="5"/>
      <c r="L109" s="5"/>
      <c r="M109" s="5"/>
      <c r="N109" s="7">
        <v>-9344.74</v>
      </c>
    </row>
    <row r="110" spans="1:14">
      <c r="A110" s="5"/>
      <c r="B110" s="5"/>
      <c r="C110" s="5"/>
      <c r="D110" s="5" t="s">
        <v>10</v>
      </c>
      <c r="E110" s="5"/>
      <c r="F110" s="6">
        <v>44699</v>
      </c>
      <c r="G110" s="5"/>
      <c r="H110" s="5" t="s">
        <v>41</v>
      </c>
      <c r="I110" s="5"/>
      <c r="J110" s="5" t="s">
        <v>47</v>
      </c>
      <c r="K110" s="5"/>
      <c r="L110" s="5" t="s">
        <v>48</v>
      </c>
      <c r="M110" s="5"/>
      <c r="N110" s="7">
        <v>-126.36</v>
      </c>
    </row>
    <row r="111" spans="1:14">
      <c r="A111" s="5"/>
      <c r="B111" s="5"/>
      <c r="C111" s="5"/>
      <c r="D111" s="5" t="s">
        <v>31</v>
      </c>
      <c r="E111" s="5"/>
      <c r="F111" s="6">
        <v>44700</v>
      </c>
      <c r="G111" s="5"/>
      <c r="H111" s="5" t="s">
        <v>41</v>
      </c>
      <c r="I111" s="5"/>
      <c r="J111" s="5" t="s">
        <v>45</v>
      </c>
      <c r="K111" s="5"/>
      <c r="L111" s="5" t="s">
        <v>46</v>
      </c>
      <c r="M111" s="5"/>
      <c r="N111" s="7">
        <v>-1455.31</v>
      </c>
    </row>
    <row r="112" spans="1:14">
      <c r="A112" s="5"/>
      <c r="B112" s="5"/>
      <c r="C112" s="5"/>
      <c r="D112" s="5" t="s">
        <v>10</v>
      </c>
      <c r="E112" s="5"/>
      <c r="F112" s="6">
        <v>44715</v>
      </c>
      <c r="G112" s="5"/>
      <c r="H112" s="5" t="s">
        <v>41</v>
      </c>
      <c r="I112" s="5"/>
      <c r="J112" s="5" t="s">
        <v>51</v>
      </c>
      <c r="K112" s="5"/>
      <c r="L112" s="5"/>
      <c r="M112" s="5"/>
      <c r="N112" s="7">
        <v>-9927.18</v>
      </c>
    </row>
    <row r="113" spans="1:14">
      <c r="A113" s="5"/>
      <c r="B113" s="5"/>
      <c r="C113" s="5"/>
      <c r="D113" s="5" t="s">
        <v>31</v>
      </c>
      <c r="E113" s="5"/>
      <c r="F113" s="6">
        <v>44707</v>
      </c>
      <c r="G113" s="5"/>
      <c r="H113" s="5" t="s">
        <v>41</v>
      </c>
      <c r="I113" s="5"/>
      <c r="J113" s="5" t="s">
        <v>49</v>
      </c>
      <c r="K113" s="5"/>
      <c r="L113" s="5" t="s">
        <v>50</v>
      </c>
      <c r="M113" s="5"/>
      <c r="N113" s="7">
        <v>-2781</v>
      </c>
    </row>
    <row r="114" spans="1:14">
      <c r="A114" s="5"/>
      <c r="B114" s="5"/>
      <c r="C114" s="5"/>
      <c r="D114" s="5" t="s">
        <v>31</v>
      </c>
      <c r="E114" s="5"/>
      <c r="F114" s="6">
        <v>44733</v>
      </c>
      <c r="G114" s="5"/>
      <c r="H114" s="5" t="s">
        <v>41</v>
      </c>
      <c r="I114" s="5"/>
      <c r="J114" s="5" t="s">
        <v>45</v>
      </c>
      <c r="K114" s="5"/>
      <c r="L114" s="5" t="s">
        <v>46</v>
      </c>
      <c r="M114" s="5"/>
      <c r="N114" s="7">
        <v>-1183.96</v>
      </c>
    </row>
    <row r="115" spans="1:14">
      <c r="A115" s="5"/>
      <c r="B115" s="5"/>
      <c r="C115" s="5"/>
      <c r="D115" s="5" t="s">
        <v>31</v>
      </c>
      <c r="E115" s="5"/>
      <c r="F115" s="6">
        <v>44739</v>
      </c>
      <c r="G115" s="5"/>
      <c r="H115" s="5" t="s">
        <v>41</v>
      </c>
      <c r="I115" s="5"/>
      <c r="J115" s="5" t="s">
        <v>49</v>
      </c>
      <c r="K115" s="5"/>
      <c r="L115" s="5" t="s">
        <v>50</v>
      </c>
      <c r="M115" s="5"/>
      <c r="N115" s="7">
        <v>-1455</v>
      </c>
    </row>
    <row r="116" spans="1:14">
      <c r="A116" s="5"/>
      <c r="B116" s="5"/>
      <c r="C116" s="5"/>
      <c r="D116" s="5" t="s">
        <v>31</v>
      </c>
      <c r="E116" s="5"/>
      <c r="F116" s="6">
        <v>44754</v>
      </c>
      <c r="G116" s="5"/>
      <c r="H116" s="5" t="s">
        <v>41</v>
      </c>
      <c r="I116" s="5"/>
      <c r="J116" s="5" t="s">
        <v>44</v>
      </c>
      <c r="K116" s="5"/>
      <c r="L116" s="5"/>
      <c r="M116" s="5"/>
      <c r="N116" s="7">
        <v>-6950.66</v>
      </c>
    </row>
    <row r="117" spans="1:14">
      <c r="A117" s="5"/>
      <c r="B117" s="5"/>
      <c r="C117" s="5"/>
      <c r="D117" s="5" t="s">
        <v>10</v>
      </c>
      <c r="E117" s="5"/>
      <c r="F117" s="6">
        <v>44729</v>
      </c>
      <c r="G117" s="5"/>
      <c r="H117" s="5" t="s">
        <v>41</v>
      </c>
      <c r="I117" s="5"/>
      <c r="J117" s="5" t="s">
        <v>47</v>
      </c>
      <c r="K117" s="5"/>
      <c r="L117" s="5" t="s">
        <v>48</v>
      </c>
      <c r="M117" s="5"/>
      <c r="N117" s="7">
        <v>-126.36</v>
      </c>
    </row>
    <row r="118" spans="1:14">
      <c r="A118" s="5"/>
      <c r="B118" s="5"/>
      <c r="C118" s="5"/>
      <c r="D118" s="5" t="s">
        <v>31</v>
      </c>
      <c r="E118" s="5"/>
      <c r="F118" s="6">
        <v>44718</v>
      </c>
      <c r="G118" s="5"/>
      <c r="H118" s="5" t="s">
        <v>41</v>
      </c>
      <c r="I118" s="5"/>
      <c r="J118" s="5" t="s">
        <v>42</v>
      </c>
      <c r="K118" s="5"/>
      <c r="L118" s="5" t="s">
        <v>43</v>
      </c>
      <c r="M118" s="5"/>
      <c r="N118" s="7">
        <v>-483.1</v>
      </c>
    </row>
    <row r="119" spans="1:14">
      <c r="A119" s="5"/>
      <c r="B119" s="5"/>
      <c r="C119" s="5"/>
      <c r="D119" s="5" t="s">
        <v>31</v>
      </c>
      <c r="E119" s="5"/>
      <c r="F119" s="6">
        <v>44722</v>
      </c>
      <c r="G119" s="5"/>
      <c r="H119" s="5" t="s">
        <v>41</v>
      </c>
      <c r="I119" s="5"/>
      <c r="J119" s="5" t="s">
        <v>44</v>
      </c>
      <c r="K119" s="5"/>
      <c r="L119" s="5"/>
      <c r="M119" s="5"/>
      <c r="N119" s="7">
        <v>-6950.66</v>
      </c>
    </row>
    <row r="120" spans="1:14">
      <c r="A120" s="5"/>
      <c r="B120" s="5"/>
      <c r="C120" s="5"/>
      <c r="D120" s="5" t="s">
        <v>10</v>
      </c>
      <c r="E120" s="5"/>
      <c r="F120" s="6">
        <v>44747</v>
      </c>
      <c r="G120" s="5"/>
      <c r="H120" s="5" t="s">
        <v>41</v>
      </c>
      <c r="I120" s="5"/>
      <c r="J120" s="5" t="s">
        <v>51</v>
      </c>
      <c r="K120" s="5"/>
      <c r="L120" s="5"/>
      <c r="M120" s="5"/>
      <c r="N120" s="7">
        <v>-10006.82</v>
      </c>
    </row>
    <row r="121" spans="1:14">
      <c r="A121" s="5"/>
      <c r="B121" s="5"/>
      <c r="C121" s="5"/>
      <c r="D121" s="5" t="s">
        <v>31</v>
      </c>
      <c r="E121" s="5"/>
      <c r="F121" s="6">
        <v>44622</v>
      </c>
      <c r="G121" s="5"/>
      <c r="H121" s="5" t="s">
        <v>52</v>
      </c>
      <c r="I121" s="5"/>
      <c r="J121" s="5" t="s">
        <v>42</v>
      </c>
      <c r="K121" s="5"/>
      <c r="L121" s="5" t="s">
        <v>43</v>
      </c>
      <c r="M121" s="5"/>
      <c r="N121" s="7">
        <v>-483.1</v>
      </c>
    </row>
    <row r="122" spans="1:14">
      <c r="A122" s="5"/>
      <c r="B122" s="5"/>
      <c r="C122" s="5"/>
      <c r="D122" s="5" t="s">
        <v>31</v>
      </c>
      <c r="E122" s="5"/>
      <c r="F122" s="6">
        <v>44691</v>
      </c>
      <c r="G122" s="5"/>
      <c r="H122" s="5" t="s">
        <v>52</v>
      </c>
      <c r="I122" s="5"/>
      <c r="J122" s="5" t="s">
        <v>44</v>
      </c>
      <c r="K122" s="5"/>
      <c r="L122" s="5"/>
      <c r="M122" s="5"/>
      <c r="N122" s="7">
        <v>-6921.95</v>
      </c>
    </row>
    <row r="123" spans="1:14">
      <c r="A123" s="5"/>
      <c r="B123" s="5"/>
      <c r="C123" s="5"/>
      <c r="D123" s="5" t="s">
        <v>31</v>
      </c>
      <c r="E123" s="5"/>
      <c r="F123" s="6">
        <v>44686</v>
      </c>
      <c r="G123" s="5"/>
      <c r="H123" s="5" t="s">
        <v>52</v>
      </c>
      <c r="I123" s="5"/>
      <c r="J123" s="5" t="s">
        <v>42</v>
      </c>
      <c r="K123" s="5"/>
      <c r="L123" s="5" t="s">
        <v>43</v>
      </c>
      <c r="M123" s="5"/>
      <c r="N123" s="7">
        <v>-236.17</v>
      </c>
    </row>
    <row r="124" spans="1:14">
      <c r="A124" s="5"/>
      <c r="B124" s="5"/>
      <c r="C124" s="5"/>
      <c r="D124" s="5" t="s">
        <v>31</v>
      </c>
      <c r="E124" s="5"/>
      <c r="F124" s="6">
        <v>44736</v>
      </c>
      <c r="G124" s="5"/>
      <c r="H124" s="5" t="s">
        <v>53</v>
      </c>
      <c r="I124" s="5"/>
      <c r="J124" s="5" t="s">
        <v>54</v>
      </c>
      <c r="K124" s="5"/>
      <c r="L124" s="5"/>
      <c r="M124" s="5"/>
      <c r="N124" s="7">
        <v>-13073.99</v>
      </c>
    </row>
    <row r="125" spans="1:14">
      <c r="A125" s="5"/>
      <c r="B125" s="5"/>
      <c r="C125" s="5"/>
      <c r="D125" s="5" t="s">
        <v>31</v>
      </c>
      <c r="E125" s="5"/>
      <c r="F125" s="6">
        <v>44736</v>
      </c>
      <c r="G125" s="5"/>
      <c r="H125" s="5" t="s">
        <v>53</v>
      </c>
      <c r="I125" s="5"/>
      <c r="J125" s="5" t="s">
        <v>55</v>
      </c>
      <c r="K125" s="5"/>
      <c r="L125" s="5"/>
      <c r="M125" s="5"/>
      <c r="N125" s="7">
        <v>-219.84</v>
      </c>
    </row>
    <row r="126" spans="1:14">
      <c r="A126" s="5"/>
      <c r="B126" s="5"/>
      <c r="C126" s="5"/>
      <c r="D126" s="5" t="s">
        <v>31</v>
      </c>
      <c r="E126" s="5"/>
      <c r="F126" s="6">
        <v>44742</v>
      </c>
      <c r="G126" s="5"/>
      <c r="H126" s="5" t="s">
        <v>53</v>
      </c>
      <c r="I126" s="5"/>
      <c r="J126" s="5" t="s">
        <v>56</v>
      </c>
      <c r="K126" s="5"/>
      <c r="L126" s="5" t="s">
        <v>57</v>
      </c>
      <c r="M126" s="5"/>
      <c r="N126" s="7">
        <v>-650.54999999999995</v>
      </c>
    </row>
    <row r="127" spans="1:14">
      <c r="A127" s="5"/>
      <c r="B127" s="5"/>
      <c r="C127" s="5"/>
      <c r="D127" s="5" t="s">
        <v>31</v>
      </c>
      <c r="E127" s="5"/>
      <c r="F127" s="6">
        <v>44742</v>
      </c>
      <c r="G127" s="5"/>
      <c r="H127" s="5" t="s">
        <v>53</v>
      </c>
      <c r="I127" s="5"/>
      <c r="J127" s="5" t="s">
        <v>58</v>
      </c>
      <c r="K127" s="5"/>
      <c r="L127" s="5" t="s">
        <v>59</v>
      </c>
      <c r="M127" s="5"/>
      <c r="N127" s="7">
        <v>-7170</v>
      </c>
    </row>
    <row r="128" spans="1:14">
      <c r="A128" s="5"/>
      <c r="B128" s="5"/>
      <c r="C128" s="5"/>
      <c r="D128" s="5" t="s">
        <v>31</v>
      </c>
      <c r="E128" s="5"/>
      <c r="F128" s="6">
        <v>44742</v>
      </c>
      <c r="G128" s="5"/>
      <c r="H128" s="5" t="s">
        <v>53</v>
      </c>
      <c r="I128" s="5"/>
      <c r="J128" s="5" t="s">
        <v>60</v>
      </c>
      <c r="K128" s="5"/>
      <c r="L128" s="5"/>
      <c r="M128" s="5"/>
      <c r="N128" s="7">
        <v>-185.7</v>
      </c>
    </row>
    <row r="129" spans="1:14">
      <c r="A129" s="5"/>
      <c r="B129" s="5"/>
      <c r="C129" s="5"/>
      <c r="D129" s="5" t="s">
        <v>31</v>
      </c>
      <c r="E129" s="5"/>
      <c r="F129" s="6">
        <v>44742</v>
      </c>
      <c r="G129" s="5"/>
      <c r="H129" s="5" t="s">
        <v>53</v>
      </c>
      <c r="I129" s="5"/>
      <c r="J129" s="5" t="s">
        <v>21</v>
      </c>
      <c r="K129" s="5"/>
      <c r="L129" s="5"/>
      <c r="M129" s="5"/>
      <c r="N129" s="7">
        <v>-5364.12</v>
      </c>
    </row>
    <row r="130" spans="1:14">
      <c r="A130" s="5"/>
      <c r="B130" s="5"/>
      <c r="C130" s="5"/>
      <c r="D130" s="5" t="s">
        <v>31</v>
      </c>
      <c r="E130" s="5"/>
      <c r="F130" s="6">
        <v>44742</v>
      </c>
      <c r="G130" s="5"/>
      <c r="H130" s="5" t="s">
        <v>53</v>
      </c>
      <c r="I130" s="5"/>
      <c r="J130" s="5" t="s">
        <v>61</v>
      </c>
      <c r="K130" s="5"/>
      <c r="L130" s="5"/>
      <c r="M130" s="5"/>
      <c r="N130" s="7">
        <v>-35</v>
      </c>
    </row>
    <row r="131" spans="1:14">
      <c r="A131" s="5"/>
      <c r="B131" s="5"/>
      <c r="C131" s="5"/>
      <c r="D131" s="5" t="s">
        <v>31</v>
      </c>
      <c r="E131" s="5"/>
      <c r="F131" s="6">
        <v>44742</v>
      </c>
      <c r="G131" s="5"/>
      <c r="H131" s="5" t="s">
        <v>53</v>
      </c>
      <c r="I131" s="5"/>
      <c r="J131" s="5" t="s">
        <v>62</v>
      </c>
      <c r="K131" s="5"/>
      <c r="L131" s="5"/>
      <c r="M131" s="5"/>
      <c r="N131" s="7">
        <v>-193.99</v>
      </c>
    </row>
    <row r="132" spans="1:14">
      <c r="A132" s="5"/>
      <c r="B132" s="5"/>
      <c r="C132" s="5"/>
      <c r="D132" s="5" t="s">
        <v>31</v>
      </c>
      <c r="E132" s="5"/>
      <c r="F132" s="6">
        <v>44742</v>
      </c>
      <c r="G132" s="5"/>
      <c r="H132" s="5" t="s">
        <v>53</v>
      </c>
      <c r="I132" s="5"/>
      <c r="J132" s="5" t="s">
        <v>63</v>
      </c>
      <c r="K132" s="5"/>
      <c r="L132" s="5"/>
      <c r="M132" s="5"/>
      <c r="N132" s="7">
        <v>-633.75</v>
      </c>
    </row>
    <row r="133" spans="1:14">
      <c r="A133" s="5"/>
      <c r="B133" s="5"/>
      <c r="C133" s="5"/>
      <c r="D133" s="5" t="s">
        <v>31</v>
      </c>
      <c r="E133" s="5"/>
      <c r="F133" s="6">
        <v>44742</v>
      </c>
      <c r="G133" s="5"/>
      <c r="H133" s="5" t="s">
        <v>53</v>
      </c>
      <c r="I133" s="5"/>
      <c r="J133" s="5" t="s">
        <v>64</v>
      </c>
      <c r="K133" s="5"/>
      <c r="L133" s="5" t="s">
        <v>65</v>
      </c>
      <c r="M133" s="5"/>
      <c r="N133" s="7">
        <v>-573.6</v>
      </c>
    </row>
    <row r="134" spans="1:14">
      <c r="A134" s="5"/>
      <c r="B134" s="5"/>
      <c r="C134" s="5"/>
      <c r="D134" s="5" t="s">
        <v>31</v>
      </c>
      <c r="E134" s="5"/>
      <c r="F134" s="6">
        <v>44742</v>
      </c>
      <c r="G134" s="5"/>
      <c r="H134" s="5" t="s">
        <v>53</v>
      </c>
      <c r="I134" s="5"/>
      <c r="J134" s="5" t="s">
        <v>66</v>
      </c>
      <c r="K134" s="5"/>
      <c r="L134" s="5"/>
      <c r="M134" s="5"/>
      <c r="N134" s="7">
        <v>-40</v>
      </c>
    </row>
    <row r="135" spans="1:14">
      <c r="A135" s="5"/>
      <c r="B135" s="5"/>
      <c r="C135" s="5"/>
      <c r="D135" s="5" t="s">
        <v>31</v>
      </c>
      <c r="E135" s="5"/>
      <c r="F135" s="6">
        <v>44742</v>
      </c>
      <c r="G135" s="5"/>
      <c r="H135" s="5" t="s">
        <v>53</v>
      </c>
      <c r="I135" s="5"/>
      <c r="J135" s="5" t="s">
        <v>67</v>
      </c>
      <c r="K135" s="5"/>
      <c r="L135" s="5"/>
      <c r="M135" s="5"/>
      <c r="N135" s="7">
        <v>-1324.75</v>
      </c>
    </row>
    <row r="136" spans="1:14">
      <c r="A136" s="5"/>
      <c r="B136" s="5"/>
      <c r="C136" s="5"/>
      <c r="D136" s="5" t="s">
        <v>31</v>
      </c>
      <c r="E136" s="5"/>
      <c r="F136" s="6">
        <v>44742</v>
      </c>
      <c r="G136" s="5"/>
      <c r="H136" s="5" t="s">
        <v>53</v>
      </c>
      <c r="I136" s="5"/>
      <c r="J136" s="5" t="s">
        <v>68</v>
      </c>
      <c r="K136" s="5"/>
      <c r="L136" s="5"/>
      <c r="M136" s="5"/>
      <c r="N136" s="7">
        <v>-100</v>
      </c>
    </row>
    <row r="137" spans="1:14">
      <c r="A137" s="5"/>
      <c r="B137" s="5"/>
      <c r="C137" s="5"/>
      <c r="D137" s="5" t="s">
        <v>31</v>
      </c>
      <c r="E137" s="5"/>
      <c r="F137" s="6">
        <v>44764</v>
      </c>
      <c r="G137" s="5"/>
      <c r="H137" s="5" t="s">
        <v>53</v>
      </c>
      <c r="I137" s="5"/>
      <c r="J137" s="5" t="s">
        <v>69</v>
      </c>
      <c r="K137" s="5"/>
      <c r="L137" s="5"/>
      <c r="M137" s="5"/>
      <c r="N137" s="7">
        <v>-2897.6</v>
      </c>
    </row>
    <row r="138" spans="1:14">
      <c r="A138" s="5"/>
      <c r="B138" s="5"/>
      <c r="C138" s="5"/>
      <c r="D138" s="5" t="s">
        <v>31</v>
      </c>
      <c r="E138" s="5"/>
      <c r="F138" s="6">
        <v>44764</v>
      </c>
      <c r="G138" s="5"/>
      <c r="H138" s="5" t="s">
        <v>53</v>
      </c>
      <c r="I138" s="5"/>
      <c r="J138" s="5" t="s">
        <v>70</v>
      </c>
      <c r="K138" s="5"/>
      <c r="L138" s="5"/>
      <c r="M138" s="5"/>
      <c r="N138" s="7">
        <v>-4184</v>
      </c>
    </row>
    <row r="139" spans="1:14">
      <c r="A139" s="5"/>
      <c r="B139" s="5"/>
      <c r="C139" s="5"/>
      <c r="D139" s="5" t="s">
        <v>31</v>
      </c>
      <c r="E139" s="5"/>
      <c r="F139" s="6">
        <v>44764</v>
      </c>
      <c r="G139" s="5"/>
      <c r="H139" s="5" t="s">
        <v>53</v>
      </c>
      <c r="I139" s="5"/>
      <c r="J139" s="5" t="s">
        <v>60</v>
      </c>
      <c r="K139" s="5"/>
      <c r="L139" s="5"/>
      <c r="M139" s="5"/>
      <c r="N139" s="7">
        <v>-780.21</v>
      </c>
    </row>
    <row r="140" spans="1:14">
      <c r="A140" s="5"/>
      <c r="B140" s="5"/>
      <c r="C140" s="5"/>
      <c r="D140" s="5" t="s">
        <v>31</v>
      </c>
      <c r="E140" s="5"/>
      <c r="F140" s="6">
        <v>44764</v>
      </c>
      <c r="G140" s="5"/>
      <c r="H140" s="5" t="s">
        <v>53</v>
      </c>
      <c r="I140" s="5"/>
      <c r="J140" s="5" t="s">
        <v>71</v>
      </c>
      <c r="K140" s="5"/>
      <c r="L140" s="5"/>
      <c r="M140" s="5"/>
      <c r="N140" s="7">
        <v>-163.80000000000001</v>
      </c>
    </row>
    <row r="141" spans="1:14">
      <c r="A141" s="5"/>
      <c r="B141" s="5"/>
      <c r="C141" s="5"/>
      <c r="D141" s="5" t="s">
        <v>31</v>
      </c>
      <c r="E141" s="5"/>
      <c r="F141" s="6">
        <v>44764</v>
      </c>
      <c r="G141" s="5"/>
      <c r="H141" s="5" t="s">
        <v>53</v>
      </c>
      <c r="I141" s="5"/>
      <c r="J141" s="5" t="s">
        <v>72</v>
      </c>
      <c r="K141" s="5"/>
      <c r="L141" s="5"/>
      <c r="M141" s="5"/>
      <c r="N141" s="7">
        <v>-374.6</v>
      </c>
    </row>
    <row r="142" spans="1:14">
      <c r="A142" s="5"/>
      <c r="B142" s="5"/>
      <c r="C142" s="5"/>
      <c r="D142" s="5" t="s">
        <v>31</v>
      </c>
      <c r="E142" s="5"/>
      <c r="F142" s="6">
        <v>44764</v>
      </c>
      <c r="G142" s="5"/>
      <c r="H142" s="5" t="s">
        <v>53</v>
      </c>
      <c r="I142" s="5"/>
      <c r="J142" s="5" t="s">
        <v>73</v>
      </c>
      <c r="K142" s="5"/>
      <c r="L142" s="5"/>
      <c r="M142" s="5"/>
      <c r="N142" s="7">
        <v>-116.15</v>
      </c>
    </row>
    <row r="143" spans="1:14">
      <c r="A143" s="5"/>
      <c r="B143" s="5"/>
      <c r="C143" s="5"/>
      <c r="D143" s="5" t="s">
        <v>31</v>
      </c>
      <c r="E143" s="5"/>
      <c r="F143" s="6">
        <v>44764</v>
      </c>
      <c r="G143" s="5"/>
      <c r="H143" s="5" t="s">
        <v>53</v>
      </c>
      <c r="I143" s="5"/>
      <c r="J143" s="5" t="s">
        <v>49</v>
      </c>
      <c r="K143" s="5"/>
      <c r="L143" s="5" t="s">
        <v>50</v>
      </c>
      <c r="M143" s="5"/>
      <c r="N143" s="7">
        <v>-2781</v>
      </c>
    </row>
    <row r="144" spans="1:14">
      <c r="A144" s="5"/>
      <c r="B144" s="5"/>
      <c r="C144" s="5"/>
      <c r="D144" s="5" t="s">
        <v>31</v>
      </c>
      <c r="E144" s="5"/>
      <c r="F144" s="6">
        <v>44764</v>
      </c>
      <c r="G144" s="5"/>
      <c r="H144" s="5" t="s">
        <v>53</v>
      </c>
      <c r="I144" s="5"/>
      <c r="J144" s="5" t="s">
        <v>55</v>
      </c>
      <c r="K144" s="5"/>
      <c r="L144" s="5"/>
      <c r="M144" s="5"/>
      <c r="N144" s="7">
        <v>-124.18</v>
      </c>
    </row>
    <row r="145" spans="1:14">
      <c r="A145" s="5"/>
      <c r="B145" s="5"/>
      <c r="C145" s="5"/>
      <c r="D145" s="5" t="s">
        <v>31</v>
      </c>
      <c r="E145" s="5"/>
      <c r="F145" s="6">
        <v>44764</v>
      </c>
      <c r="G145" s="5"/>
      <c r="H145" s="5" t="s">
        <v>53</v>
      </c>
      <c r="I145" s="5"/>
      <c r="J145" s="5" t="s">
        <v>74</v>
      </c>
      <c r="K145" s="5"/>
      <c r="L145" s="5"/>
      <c r="M145" s="5"/>
      <c r="N145" s="7">
        <v>-506.94</v>
      </c>
    </row>
    <row r="146" spans="1:14">
      <c r="A146" s="5"/>
      <c r="B146" s="5"/>
      <c r="C146" s="5"/>
      <c r="D146" s="5" t="s">
        <v>31</v>
      </c>
      <c r="E146" s="5"/>
      <c r="F146" s="6">
        <v>44764</v>
      </c>
      <c r="G146" s="5"/>
      <c r="H146" s="5" t="s">
        <v>53</v>
      </c>
      <c r="I146" s="5"/>
      <c r="J146" s="5" t="s">
        <v>75</v>
      </c>
      <c r="K146" s="5"/>
      <c r="L146" s="5"/>
      <c r="M146" s="5"/>
      <c r="N146" s="7">
        <v>-326.64</v>
      </c>
    </row>
    <row r="147" spans="1:14">
      <c r="A147" s="5"/>
      <c r="B147" s="5"/>
      <c r="C147" s="5"/>
      <c r="D147" s="5" t="s">
        <v>31</v>
      </c>
      <c r="E147" s="5"/>
      <c r="F147" s="6">
        <v>44764</v>
      </c>
      <c r="G147" s="5"/>
      <c r="H147" s="5" t="s">
        <v>53</v>
      </c>
      <c r="I147" s="5"/>
      <c r="J147" s="5" t="s">
        <v>76</v>
      </c>
      <c r="K147" s="5"/>
      <c r="L147" s="5" t="s">
        <v>77</v>
      </c>
      <c r="M147" s="5"/>
      <c r="N147" s="7">
        <v>-84.5</v>
      </c>
    </row>
    <row r="148" spans="1:14">
      <c r="A148" s="5"/>
      <c r="B148" s="5"/>
      <c r="C148" s="5"/>
      <c r="D148" s="5" t="s">
        <v>31</v>
      </c>
      <c r="E148" s="5"/>
      <c r="F148" s="6">
        <v>44764</v>
      </c>
      <c r="G148" s="5"/>
      <c r="H148" s="5" t="s">
        <v>53</v>
      </c>
      <c r="I148" s="5"/>
      <c r="J148" s="5" t="s">
        <v>45</v>
      </c>
      <c r="K148" s="5"/>
      <c r="L148" s="5" t="s">
        <v>46</v>
      </c>
      <c r="M148" s="5"/>
      <c r="N148" s="7">
        <v>-947.24</v>
      </c>
    </row>
    <row r="149" spans="1:14">
      <c r="A149" s="5"/>
      <c r="B149" s="5"/>
      <c r="C149" s="5"/>
      <c r="D149" s="5" t="s">
        <v>31</v>
      </c>
      <c r="E149" s="5"/>
      <c r="F149" s="6">
        <v>44769</v>
      </c>
      <c r="G149" s="5"/>
      <c r="H149" s="5" t="s">
        <v>53</v>
      </c>
      <c r="I149" s="5"/>
      <c r="J149" s="5" t="s">
        <v>21</v>
      </c>
      <c r="K149" s="5"/>
      <c r="L149" s="5"/>
      <c r="M149" s="5"/>
      <c r="N149" s="7">
        <v>-14426.6</v>
      </c>
    </row>
    <row r="150" spans="1:14">
      <c r="A150" s="5"/>
      <c r="B150" s="5"/>
      <c r="C150" s="5"/>
      <c r="D150" s="5" t="s">
        <v>31</v>
      </c>
      <c r="E150" s="5"/>
      <c r="F150" s="6">
        <v>44774</v>
      </c>
      <c r="G150" s="5"/>
      <c r="H150" s="5" t="s">
        <v>53</v>
      </c>
      <c r="I150" s="5"/>
      <c r="J150" s="5" t="s">
        <v>42</v>
      </c>
      <c r="K150" s="5"/>
      <c r="L150" s="5" t="s">
        <v>43</v>
      </c>
      <c r="M150" s="5"/>
      <c r="N150" s="7">
        <v>-483.1</v>
      </c>
    </row>
    <row r="151" spans="1:14">
      <c r="A151" s="5"/>
      <c r="B151" s="5"/>
      <c r="C151" s="5"/>
      <c r="D151" s="5" t="s">
        <v>31</v>
      </c>
      <c r="E151" s="5"/>
      <c r="F151" s="6">
        <v>44774</v>
      </c>
      <c r="G151" s="5"/>
      <c r="H151" s="5" t="s">
        <v>53</v>
      </c>
      <c r="I151" s="5"/>
      <c r="J151" s="5" t="s">
        <v>44</v>
      </c>
      <c r="K151" s="5"/>
      <c r="L151" s="5"/>
      <c r="M151" s="5"/>
      <c r="N151" s="7">
        <v>-8794.2800000000007</v>
      </c>
    </row>
    <row r="152" spans="1:14">
      <c r="A152" s="5"/>
      <c r="B152" s="5"/>
      <c r="C152" s="5"/>
      <c r="D152" s="5" t="s">
        <v>31</v>
      </c>
      <c r="E152" s="5"/>
      <c r="F152" s="6">
        <v>44766</v>
      </c>
      <c r="G152" s="5"/>
      <c r="H152" s="5" t="s">
        <v>53</v>
      </c>
      <c r="I152" s="5"/>
      <c r="J152" s="5" t="s">
        <v>78</v>
      </c>
      <c r="K152" s="5"/>
      <c r="L152" s="5" t="s">
        <v>57</v>
      </c>
      <c r="M152" s="5"/>
      <c r="N152" s="7">
        <v>-294.54000000000002</v>
      </c>
    </row>
    <row r="153" spans="1:14">
      <c r="A153" s="5"/>
      <c r="B153" s="5"/>
      <c r="C153" s="5"/>
      <c r="D153" s="5" t="s">
        <v>31</v>
      </c>
      <c r="E153" s="5"/>
      <c r="F153" s="6">
        <v>44747</v>
      </c>
      <c r="G153" s="5"/>
      <c r="H153" s="5" t="s">
        <v>53</v>
      </c>
      <c r="I153" s="5"/>
      <c r="J153" s="5" t="s">
        <v>42</v>
      </c>
      <c r="K153" s="5"/>
      <c r="L153" s="5" t="s">
        <v>43</v>
      </c>
      <c r="M153" s="5"/>
      <c r="N153" s="7">
        <v>-601.84</v>
      </c>
    </row>
    <row r="154" spans="1:14">
      <c r="A154" s="5"/>
      <c r="B154" s="5"/>
      <c r="C154" s="5"/>
      <c r="D154" s="5" t="s">
        <v>31</v>
      </c>
      <c r="E154" s="5"/>
      <c r="F154" s="6">
        <v>44766</v>
      </c>
      <c r="G154" s="5"/>
      <c r="H154" s="5" t="s">
        <v>53</v>
      </c>
      <c r="I154" s="5"/>
      <c r="J154" s="5" t="s">
        <v>62</v>
      </c>
      <c r="K154" s="5"/>
      <c r="L154" s="5"/>
      <c r="M154" s="5"/>
      <c r="N154" s="7">
        <v>-45</v>
      </c>
    </row>
    <row r="155" spans="1:14">
      <c r="A155" s="5"/>
      <c r="B155" s="5"/>
      <c r="C155" s="5"/>
      <c r="D155" s="5" t="s">
        <v>31</v>
      </c>
      <c r="E155" s="5"/>
      <c r="F155" s="6">
        <v>44766</v>
      </c>
      <c r="G155" s="5"/>
      <c r="H155" s="5" t="s">
        <v>53</v>
      </c>
      <c r="I155" s="5"/>
      <c r="J155" s="5" t="s">
        <v>79</v>
      </c>
      <c r="K155" s="5"/>
      <c r="L155" s="5" t="s">
        <v>80</v>
      </c>
      <c r="M155" s="5"/>
      <c r="N155" s="7">
        <v>-721.76</v>
      </c>
    </row>
    <row r="156" spans="1:14">
      <c r="A156" s="5"/>
      <c r="B156" s="5"/>
      <c r="C156" s="5"/>
      <c r="D156" s="5" t="s">
        <v>31</v>
      </c>
      <c r="E156" s="5"/>
      <c r="F156" s="6">
        <v>44766</v>
      </c>
      <c r="G156" s="5"/>
      <c r="H156" s="5" t="s">
        <v>53</v>
      </c>
      <c r="I156" s="5"/>
      <c r="J156" s="5" t="s">
        <v>81</v>
      </c>
      <c r="K156" s="5"/>
      <c r="L156" s="5"/>
      <c r="M156" s="5"/>
      <c r="N156" s="7">
        <v>-6670.22</v>
      </c>
    </row>
    <row r="157" spans="1:14">
      <c r="A157" s="5"/>
      <c r="B157" s="5"/>
      <c r="C157" s="5"/>
      <c r="D157" s="5" t="s">
        <v>31</v>
      </c>
      <c r="E157" s="5"/>
      <c r="F157" s="6">
        <v>44767</v>
      </c>
      <c r="G157" s="5"/>
      <c r="H157" s="5" t="s">
        <v>53</v>
      </c>
      <c r="I157" s="5"/>
      <c r="J157" s="5" t="s">
        <v>82</v>
      </c>
      <c r="K157" s="5"/>
      <c r="L157" s="5"/>
      <c r="M157" s="5"/>
      <c r="N157" s="7">
        <v>-6680</v>
      </c>
    </row>
    <row r="158" spans="1:14">
      <c r="A158" s="5"/>
      <c r="B158" s="5"/>
      <c r="C158" s="5"/>
      <c r="D158" s="5" t="s">
        <v>10</v>
      </c>
      <c r="E158" s="5"/>
      <c r="F158" s="6">
        <v>44757</v>
      </c>
      <c r="G158" s="5"/>
      <c r="H158" s="5" t="s">
        <v>53</v>
      </c>
      <c r="I158" s="5"/>
      <c r="J158" s="5" t="s">
        <v>47</v>
      </c>
      <c r="K158" s="5"/>
      <c r="L158" s="5" t="s">
        <v>48</v>
      </c>
      <c r="M158" s="5"/>
      <c r="N158" s="7">
        <v>-126.36</v>
      </c>
    </row>
    <row r="159" spans="1:14">
      <c r="A159" s="5"/>
      <c r="B159" s="5"/>
      <c r="C159" s="5"/>
      <c r="D159" s="5" t="s">
        <v>10</v>
      </c>
      <c r="E159" s="5"/>
      <c r="F159" s="6">
        <v>44771</v>
      </c>
      <c r="G159" s="5"/>
      <c r="H159" s="5" t="s">
        <v>53</v>
      </c>
      <c r="I159" s="5"/>
      <c r="J159" s="5" t="s">
        <v>51</v>
      </c>
      <c r="K159" s="5"/>
      <c r="L159" s="5"/>
      <c r="M159" s="5"/>
      <c r="N159" s="7">
        <v>-9637.65</v>
      </c>
    </row>
    <row r="160" spans="1:14">
      <c r="A160" s="5"/>
      <c r="B160" s="5"/>
      <c r="C160" s="5"/>
      <c r="D160" s="5" t="s">
        <v>10</v>
      </c>
      <c r="E160" s="5"/>
      <c r="F160" s="6">
        <v>44770</v>
      </c>
      <c r="G160" s="5"/>
      <c r="H160" s="5" t="s">
        <v>53</v>
      </c>
      <c r="I160" s="5"/>
      <c r="J160" s="5" t="s">
        <v>83</v>
      </c>
      <c r="K160" s="5"/>
      <c r="L160" s="5" t="s">
        <v>84</v>
      </c>
      <c r="M160" s="5"/>
      <c r="N160" s="7">
        <v>-289.22000000000003</v>
      </c>
    </row>
    <row r="161" spans="1:14">
      <c r="A161" s="5"/>
      <c r="B161" s="5"/>
      <c r="C161" s="5"/>
      <c r="D161" s="5" t="s">
        <v>31</v>
      </c>
      <c r="E161" s="5"/>
      <c r="F161" s="6">
        <v>44768</v>
      </c>
      <c r="G161" s="5"/>
      <c r="H161" s="5" t="s">
        <v>53</v>
      </c>
      <c r="I161" s="5"/>
      <c r="J161" s="5" t="s">
        <v>45</v>
      </c>
      <c r="K161" s="5"/>
      <c r="L161" s="5" t="s">
        <v>46</v>
      </c>
      <c r="M161" s="5"/>
      <c r="N161" s="7">
        <v>-947.24</v>
      </c>
    </row>
    <row r="162" spans="1:14">
      <c r="A162" s="5"/>
      <c r="B162" s="5"/>
      <c r="C162" s="5"/>
      <c r="D162" s="5" t="s">
        <v>31</v>
      </c>
      <c r="E162" s="5"/>
      <c r="F162" s="6">
        <v>44768</v>
      </c>
      <c r="G162" s="5"/>
      <c r="H162" s="5" t="s">
        <v>53</v>
      </c>
      <c r="I162" s="5"/>
      <c r="J162" s="5" t="s">
        <v>71</v>
      </c>
      <c r="K162" s="5"/>
      <c r="L162" s="5" t="s">
        <v>85</v>
      </c>
      <c r="M162" s="5"/>
      <c r="N162" s="7">
        <v>-329.15</v>
      </c>
    </row>
    <row r="163" spans="1:14">
      <c r="A163" s="5"/>
      <c r="B163" s="5"/>
      <c r="C163" s="5"/>
      <c r="D163" s="5" t="s">
        <v>31</v>
      </c>
      <c r="E163" s="5"/>
      <c r="F163" s="6">
        <v>44775</v>
      </c>
      <c r="G163" s="5"/>
      <c r="H163" s="5" t="s">
        <v>53</v>
      </c>
      <c r="I163" s="5"/>
      <c r="J163" s="5" t="s">
        <v>73</v>
      </c>
      <c r="K163" s="5"/>
      <c r="L163" s="5"/>
      <c r="M163" s="5"/>
      <c r="N163" s="7">
        <v>-120.04</v>
      </c>
    </row>
    <row r="164" spans="1:14">
      <c r="A164" s="5"/>
      <c r="B164" s="5"/>
      <c r="C164" s="5"/>
      <c r="D164" s="5" t="s">
        <v>10</v>
      </c>
      <c r="E164" s="5"/>
      <c r="F164" s="6">
        <v>44788</v>
      </c>
      <c r="G164" s="5"/>
      <c r="H164" s="5" t="s">
        <v>53</v>
      </c>
      <c r="I164" s="5"/>
      <c r="J164" s="5" t="s">
        <v>47</v>
      </c>
      <c r="K164" s="5"/>
      <c r="L164" s="5" t="s">
        <v>48</v>
      </c>
      <c r="M164" s="5"/>
      <c r="N164" s="7">
        <v>-81.12</v>
      </c>
    </row>
    <row r="165" spans="1:14">
      <c r="A165" s="5"/>
      <c r="B165" s="5"/>
      <c r="C165" s="5"/>
      <c r="D165" s="5" t="s">
        <v>31</v>
      </c>
      <c r="E165" s="5"/>
      <c r="F165" s="6">
        <v>44782</v>
      </c>
      <c r="G165" s="5"/>
      <c r="H165" s="5" t="s">
        <v>53</v>
      </c>
      <c r="I165" s="5"/>
      <c r="J165" s="5" t="s">
        <v>71</v>
      </c>
      <c r="K165" s="5"/>
      <c r="L165" s="5"/>
      <c r="M165" s="5"/>
      <c r="N165" s="7">
        <v>-166.54</v>
      </c>
    </row>
    <row r="166" spans="1:14">
      <c r="A166" s="5"/>
      <c r="B166" s="5"/>
      <c r="C166" s="5"/>
      <c r="D166" s="5" t="s">
        <v>31</v>
      </c>
      <c r="E166" s="5"/>
      <c r="F166" s="6">
        <v>44782</v>
      </c>
      <c r="G166" s="5"/>
      <c r="H166" s="5" t="s">
        <v>53</v>
      </c>
      <c r="I166" s="5"/>
      <c r="J166" s="5" t="s">
        <v>64</v>
      </c>
      <c r="K166" s="5"/>
      <c r="L166" s="5"/>
      <c r="M166" s="5"/>
      <c r="N166" s="7">
        <v>-453</v>
      </c>
    </row>
    <row r="167" spans="1:14">
      <c r="A167" s="5"/>
      <c r="B167" s="5"/>
      <c r="C167" s="5"/>
      <c r="D167" s="5" t="s">
        <v>31</v>
      </c>
      <c r="E167" s="5"/>
      <c r="F167" s="6">
        <v>44792</v>
      </c>
      <c r="G167" s="5"/>
      <c r="H167" s="5" t="s">
        <v>53</v>
      </c>
      <c r="I167" s="5"/>
      <c r="J167" s="5" t="s">
        <v>49</v>
      </c>
      <c r="K167" s="5"/>
      <c r="L167" s="5" t="s">
        <v>50</v>
      </c>
      <c r="M167" s="5"/>
      <c r="N167" s="7">
        <v>-2781</v>
      </c>
    </row>
    <row r="168" spans="1:14">
      <c r="A168" s="5"/>
      <c r="B168" s="5"/>
      <c r="C168" s="5"/>
      <c r="D168" s="5" t="s">
        <v>31</v>
      </c>
      <c r="E168" s="5"/>
      <c r="F168" s="6">
        <v>44764</v>
      </c>
      <c r="G168" s="5"/>
      <c r="H168" s="5" t="s">
        <v>53</v>
      </c>
      <c r="I168" s="5"/>
      <c r="J168" s="5" t="s">
        <v>86</v>
      </c>
      <c r="K168" s="5"/>
      <c r="L168" s="5"/>
      <c r="M168" s="5"/>
      <c r="N168" s="7">
        <v>-33.65</v>
      </c>
    </row>
    <row r="169" spans="1:14">
      <c r="A169" s="5"/>
      <c r="B169" s="5"/>
      <c r="C169" s="5"/>
      <c r="D169" s="5" t="s">
        <v>31</v>
      </c>
      <c r="E169" s="5"/>
      <c r="F169" s="6">
        <v>44792</v>
      </c>
      <c r="G169" s="5"/>
      <c r="H169" s="5" t="s">
        <v>53</v>
      </c>
      <c r="I169" s="5"/>
      <c r="J169" s="5" t="s">
        <v>74</v>
      </c>
      <c r="K169" s="5"/>
      <c r="L169" s="5"/>
      <c r="M169" s="5"/>
      <c r="N169" s="7">
        <v>-291.06</v>
      </c>
    </row>
    <row r="170" spans="1:14">
      <c r="A170" s="5"/>
      <c r="B170" s="5"/>
      <c r="C170" s="5"/>
      <c r="D170" s="5" t="s">
        <v>31</v>
      </c>
      <c r="E170" s="5"/>
      <c r="F170" s="6">
        <v>44792</v>
      </c>
      <c r="G170" s="5"/>
      <c r="H170" s="5" t="s">
        <v>53</v>
      </c>
      <c r="I170" s="5"/>
      <c r="J170" s="5" t="s">
        <v>76</v>
      </c>
      <c r="K170" s="5"/>
      <c r="L170" s="5" t="s">
        <v>77</v>
      </c>
      <c r="M170" s="5"/>
      <c r="N170" s="7">
        <v>-229</v>
      </c>
    </row>
    <row r="171" spans="1:14">
      <c r="A171" s="5"/>
      <c r="B171" s="5"/>
      <c r="C171" s="5"/>
      <c r="D171" s="5" t="s">
        <v>31</v>
      </c>
      <c r="E171" s="5"/>
      <c r="F171" s="6">
        <v>44799</v>
      </c>
      <c r="G171" s="5"/>
      <c r="H171" s="5" t="s">
        <v>53</v>
      </c>
      <c r="I171" s="5"/>
      <c r="J171" s="5" t="s">
        <v>21</v>
      </c>
      <c r="K171" s="5"/>
      <c r="L171" s="5"/>
      <c r="M171" s="5"/>
      <c r="N171" s="7">
        <v>-10995.54</v>
      </c>
    </row>
    <row r="172" spans="1:14">
      <c r="A172" s="5"/>
      <c r="B172" s="5"/>
      <c r="C172" s="5"/>
      <c r="D172" s="5" t="s">
        <v>10</v>
      </c>
      <c r="E172" s="5"/>
      <c r="F172" s="6">
        <v>44804</v>
      </c>
      <c r="G172" s="5"/>
      <c r="H172" s="5" t="s">
        <v>53</v>
      </c>
      <c r="I172" s="5"/>
      <c r="J172" s="5" t="s">
        <v>51</v>
      </c>
      <c r="K172" s="5"/>
      <c r="L172" s="5"/>
      <c r="M172" s="5"/>
      <c r="N172" s="7">
        <v>-9839.76</v>
      </c>
    </row>
    <row r="173" spans="1:14">
      <c r="A173" s="5"/>
      <c r="B173" s="5"/>
      <c r="C173" s="5"/>
      <c r="D173" s="5" t="s">
        <v>20</v>
      </c>
      <c r="E173" s="5"/>
      <c r="F173" s="6">
        <v>44751</v>
      </c>
      <c r="G173" s="5"/>
      <c r="H173" s="5" t="s">
        <v>53</v>
      </c>
      <c r="I173" s="5"/>
      <c r="J173" s="5" t="s">
        <v>32</v>
      </c>
      <c r="K173" s="5"/>
      <c r="L173" s="5"/>
      <c r="M173" s="5"/>
      <c r="N173" s="7">
        <v>-103.98</v>
      </c>
    </row>
    <row r="174" spans="1:14">
      <c r="A174" s="5"/>
      <c r="B174" s="5"/>
      <c r="C174" s="5"/>
      <c r="D174" s="5" t="s">
        <v>20</v>
      </c>
      <c r="E174" s="5"/>
      <c r="F174" s="6">
        <v>44788</v>
      </c>
      <c r="G174" s="5"/>
      <c r="H174" s="5" t="s">
        <v>53</v>
      </c>
      <c r="I174" s="5"/>
      <c r="J174" s="5" t="s">
        <v>32</v>
      </c>
      <c r="K174" s="5"/>
      <c r="L174" s="5"/>
      <c r="M174" s="5"/>
      <c r="N174" s="7">
        <v>-180</v>
      </c>
    </row>
    <row r="175" spans="1:14">
      <c r="A175" s="5"/>
      <c r="B175" s="5"/>
      <c r="C175" s="5"/>
      <c r="D175" s="5" t="s">
        <v>31</v>
      </c>
      <c r="E175" s="5"/>
      <c r="F175" s="6">
        <v>44806</v>
      </c>
      <c r="G175" s="5"/>
      <c r="H175" s="5" t="s">
        <v>53</v>
      </c>
      <c r="I175" s="5"/>
      <c r="J175" s="5" t="s">
        <v>44</v>
      </c>
      <c r="K175" s="5"/>
      <c r="L175" s="5"/>
      <c r="M175" s="5"/>
      <c r="N175" s="7">
        <v>-4375.18</v>
      </c>
    </row>
    <row r="176" spans="1:14">
      <c r="A176" s="5"/>
      <c r="B176" s="5"/>
      <c r="C176" s="5"/>
      <c r="D176" s="5" t="s">
        <v>31</v>
      </c>
      <c r="E176" s="5"/>
      <c r="F176" s="6">
        <v>44806</v>
      </c>
      <c r="G176" s="5"/>
      <c r="H176" s="5" t="s">
        <v>53</v>
      </c>
      <c r="I176" s="5"/>
      <c r="J176" s="5" t="s">
        <v>42</v>
      </c>
      <c r="K176" s="5"/>
      <c r="L176" s="5" t="s">
        <v>43</v>
      </c>
      <c r="M176" s="5"/>
      <c r="N176" s="7">
        <v>-483.1</v>
      </c>
    </row>
    <row r="177" spans="1:14">
      <c r="A177" s="5"/>
      <c r="B177" s="5"/>
      <c r="C177" s="5"/>
      <c r="D177" s="5" t="s">
        <v>31</v>
      </c>
      <c r="E177" s="5"/>
      <c r="F177" s="6">
        <v>44806</v>
      </c>
      <c r="G177" s="5"/>
      <c r="H177" s="5" t="s">
        <v>53</v>
      </c>
      <c r="I177" s="5"/>
      <c r="J177" s="5" t="s">
        <v>87</v>
      </c>
      <c r="K177" s="5"/>
      <c r="L177" s="5"/>
      <c r="M177" s="5"/>
      <c r="N177" s="7">
        <v>-98.99</v>
      </c>
    </row>
    <row r="178" spans="1:14">
      <c r="A178" s="5"/>
      <c r="B178" s="5"/>
      <c r="C178" s="5"/>
      <c r="D178" s="5" t="s">
        <v>31</v>
      </c>
      <c r="E178" s="5"/>
      <c r="F178" s="6">
        <v>44806</v>
      </c>
      <c r="G178" s="5"/>
      <c r="H178" s="5" t="s">
        <v>53</v>
      </c>
      <c r="I178" s="5"/>
      <c r="J178" s="5" t="s">
        <v>73</v>
      </c>
      <c r="K178" s="5"/>
      <c r="L178" s="5"/>
      <c r="M178" s="5"/>
      <c r="N178" s="7">
        <v>-120.04</v>
      </c>
    </row>
    <row r="179" spans="1:14">
      <c r="A179" s="5"/>
      <c r="B179" s="5"/>
      <c r="C179" s="5"/>
      <c r="D179" s="5" t="s">
        <v>31</v>
      </c>
      <c r="E179" s="5"/>
      <c r="F179" s="6">
        <v>44792</v>
      </c>
      <c r="G179" s="5"/>
      <c r="H179" s="5" t="s">
        <v>53</v>
      </c>
      <c r="I179" s="5"/>
      <c r="J179" s="5" t="s">
        <v>71</v>
      </c>
      <c r="K179" s="5"/>
      <c r="L179" s="5" t="s">
        <v>88</v>
      </c>
      <c r="M179" s="5"/>
      <c r="N179" s="7">
        <v>-329.15</v>
      </c>
    </row>
    <row r="180" spans="1:14">
      <c r="A180" s="5"/>
      <c r="B180" s="5"/>
      <c r="C180" s="5"/>
      <c r="D180" s="5" t="s">
        <v>31</v>
      </c>
      <c r="E180" s="5"/>
      <c r="F180" s="6">
        <v>44792</v>
      </c>
      <c r="G180" s="5"/>
      <c r="H180" s="5" t="s">
        <v>53</v>
      </c>
      <c r="I180" s="5"/>
      <c r="J180" s="5" t="s">
        <v>89</v>
      </c>
      <c r="K180" s="5"/>
      <c r="L180" s="5"/>
      <c r="M180" s="5"/>
      <c r="N180" s="7">
        <v>-30</v>
      </c>
    </row>
    <row r="181" spans="1:14">
      <c r="A181" s="5"/>
      <c r="B181" s="5"/>
      <c r="C181" s="5"/>
      <c r="D181" s="5" t="s">
        <v>31</v>
      </c>
      <c r="E181" s="5"/>
      <c r="F181" s="6">
        <v>44812</v>
      </c>
      <c r="G181" s="5"/>
      <c r="H181" s="5" t="s">
        <v>53</v>
      </c>
      <c r="I181" s="5"/>
      <c r="J181" s="5" t="s">
        <v>69</v>
      </c>
      <c r="K181" s="5"/>
      <c r="L181" s="5"/>
      <c r="M181" s="5"/>
      <c r="N181" s="7">
        <v>-71.930000000000007</v>
      </c>
    </row>
    <row r="182" spans="1:14">
      <c r="A182" s="5"/>
      <c r="B182" s="5"/>
      <c r="C182" s="5"/>
      <c r="D182" s="5" t="s">
        <v>31</v>
      </c>
      <c r="E182" s="5"/>
      <c r="F182" s="6">
        <v>44813</v>
      </c>
      <c r="G182" s="5"/>
      <c r="H182" s="5" t="s">
        <v>53</v>
      </c>
      <c r="I182" s="5"/>
      <c r="J182" s="5" t="s">
        <v>56</v>
      </c>
      <c r="K182" s="5"/>
      <c r="L182" s="5" t="s">
        <v>90</v>
      </c>
      <c r="M182" s="5"/>
      <c r="N182" s="7">
        <v>-244.47</v>
      </c>
    </row>
    <row r="183" spans="1:14">
      <c r="A183" s="5"/>
      <c r="B183" s="5"/>
      <c r="C183" s="5"/>
      <c r="D183" s="5" t="s">
        <v>31</v>
      </c>
      <c r="E183" s="5"/>
      <c r="F183" s="6">
        <v>44813</v>
      </c>
      <c r="G183" s="5"/>
      <c r="H183" s="5" t="s">
        <v>53</v>
      </c>
      <c r="I183" s="5"/>
      <c r="J183" s="5" t="s">
        <v>60</v>
      </c>
      <c r="K183" s="5"/>
      <c r="L183" s="5"/>
      <c r="M183" s="5"/>
      <c r="N183" s="7">
        <v>-209.19</v>
      </c>
    </row>
    <row r="184" spans="1:14">
      <c r="A184" s="5"/>
      <c r="B184" s="5"/>
      <c r="C184" s="5"/>
      <c r="D184" s="5" t="s">
        <v>31</v>
      </c>
      <c r="E184" s="5"/>
      <c r="F184" s="6">
        <v>44813</v>
      </c>
      <c r="G184" s="5"/>
      <c r="H184" s="5" t="s">
        <v>53</v>
      </c>
      <c r="I184" s="5"/>
      <c r="J184" s="5" t="s">
        <v>91</v>
      </c>
      <c r="K184" s="5"/>
      <c r="L184" s="5"/>
      <c r="M184" s="5"/>
      <c r="N184" s="7">
        <v>-1252.0999999999999</v>
      </c>
    </row>
    <row r="185" spans="1:14">
      <c r="A185" s="5"/>
      <c r="B185" s="5"/>
      <c r="C185" s="5"/>
      <c r="D185" s="5" t="s">
        <v>31</v>
      </c>
      <c r="E185" s="5"/>
      <c r="F185" s="6">
        <v>44813</v>
      </c>
      <c r="G185" s="5"/>
      <c r="H185" s="5" t="s">
        <v>53</v>
      </c>
      <c r="I185" s="5"/>
      <c r="J185" s="5" t="s">
        <v>64</v>
      </c>
      <c r="K185" s="5"/>
      <c r="L185" s="5"/>
      <c r="M185" s="5"/>
      <c r="N185" s="7">
        <v>-342.2</v>
      </c>
    </row>
    <row r="186" spans="1:14">
      <c r="A186" s="5"/>
      <c r="B186" s="5"/>
      <c r="C186" s="5"/>
      <c r="D186" s="5" t="s">
        <v>31</v>
      </c>
      <c r="E186" s="5"/>
      <c r="F186" s="6">
        <v>44813</v>
      </c>
      <c r="G186" s="5"/>
      <c r="H186" s="5" t="s">
        <v>53</v>
      </c>
      <c r="I186" s="5"/>
      <c r="J186" s="5" t="s">
        <v>71</v>
      </c>
      <c r="K186" s="5"/>
      <c r="L186" s="5" t="s">
        <v>88</v>
      </c>
      <c r="M186" s="5"/>
      <c r="N186" s="7">
        <v>-329.15</v>
      </c>
    </row>
    <row r="187" spans="1:14">
      <c r="A187" s="5"/>
      <c r="B187" s="5"/>
      <c r="C187" s="5"/>
      <c r="D187" s="5" t="s">
        <v>31</v>
      </c>
      <c r="E187" s="5"/>
      <c r="F187" s="6">
        <v>44813</v>
      </c>
      <c r="G187" s="5"/>
      <c r="H187" s="5" t="s">
        <v>53</v>
      </c>
      <c r="I187" s="5"/>
      <c r="J187" s="5" t="s">
        <v>71</v>
      </c>
      <c r="K187" s="5"/>
      <c r="L187" s="5" t="s">
        <v>88</v>
      </c>
      <c r="M187" s="5"/>
      <c r="N187" s="7">
        <v>-83.27</v>
      </c>
    </row>
    <row r="188" spans="1:14">
      <c r="A188" s="5"/>
      <c r="B188" s="5"/>
      <c r="C188" s="5"/>
      <c r="D188" s="5" t="s">
        <v>31</v>
      </c>
      <c r="E188" s="5"/>
      <c r="F188" s="6">
        <v>44813</v>
      </c>
      <c r="G188" s="5"/>
      <c r="H188" s="5" t="s">
        <v>53</v>
      </c>
      <c r="I188" s="5"/>
      <c r="J188" s="5" t="s">
        <v>71</v>
      </c>
      <c r="K188" s="5"/>
      <c r="L188" s="5" t="s">
        <v>88</v>
      </c>
      <c r="M188" s="5"/>
      <c r="N188" s="7">
        <v>-83.27</v>
      </c>
    </row>
    <row r="189" spans="1:14">
      <c r="A189" s="5"/>
      <c r="B189" s="5"/>
      <c r="C189" s="5"/>
      <c r="D189" s="5" t="s">
        <v>31</v>
      </c>
      <c r="E189" s="5"/>
      <c r="F189" s="6">
        <v>44816</v>
      </c>
      <c r="G189" s="5"/>
      <c r="H189" s="5" t="s">
        <v>53</v>
      </c>
      <c r="I189" s="5"/>
      <c r="J189" s="5" t="s">
        <v>92</v>
      </c>
      <c r="K189" s="5"/>
      <c r="L189" s="5"/>
      <c r="M189" s="5"/>
      <c r="N189" s="7">
        <v>-1232.67</v>
      </c>
    </row>
    <row r="190" spans="1:14">
      <c r="A190" s="5"/>
      <c r="B190" s="5"/>
      <c r="C190" s="5"/>
      <c r="D190" s="5" t="s">
        <v>31</v>
      </c>
      <c r="E190" s="5"/>
      <c r="F190" s="6">
        <v>44820</v>
      </c>
      <c r="G190" s="5"/>
      <c r="H190" s="5" t="s">
        <v>53</v>
      </c>
      <c r="I190" s="5"/>
      <c r="J190" s="5" t="s">
        <v>78</v>
      </c>
      <c r="K190" s="5"/>
      <c r="L190" s="5" t="s">
        <v>93</v>
      </c>
      <c r="M190" s="5"/>
      <c r="N190" s="7">
        <v>-163.27000000000001</v>
      </c>
    </row>
    <row r="191" spans="1:14">
      <c r="A191" s="5"/>
      <c r="B191" s="5"/>
      <c r="C191" s="5"/>
      <c r="D191" s="5" t="s">
        <v>31</v>
      </c>
      <c r="E191" s="5"/>
      <c r="F191" s="6">
        <v>44820</v>
      </c>
      <c r="G191" s="5"/>
      <c r="H191" s="5" t="s">
        <v>53</v>
      </c>
      <c r="I191" s="5"/>
      <c r="J191" s="5" t="s">
        <v>94</v>
      </c>
      <c r="K191" s="5"/>
      <c r="L191" s="5"/>
      <c r="M191" s="5"/>
      <c r="N191" s="7">
        <v>-1970.16</v>
      </c>
    </row>
    <row r="192" spans="1:14">
      <c r="A192" s="5"/>
      <c r="B192" s="5"/>
      <c r="C192" s="5"/>
      <c r="D192" s="5" t="s">
        <v>31</v>
      </c>
      <c r="E192" s="5"/>
      <c r="F192" s="6">
        <v>44820</v>
      </c>
      <c r="G192" s="5"/>
      <c r="H192" s="5" t="s">
        <v>53</v>
      </c>
      <c r="I192" s="5"/>
      <c r="J192" s="5" t="s">
        <v>95</v>
      </c>
      <c r="K192" s="5"/>
      <c r="L192" s="5"/>
      <c r="M192" s="5"/>
      <c r="N192" s="7">
        <v>-5.0999999999999996</v>
      </c>
    </row>
    <row r="193" spans="1:14">
      <c r="A193" s="5"/>
      <c r="B193" s="5"/>
      <c r="C193" s="5"/>
      <c r="D193" s="5" t="s">
        <v>31</v>
      </c>
      <c r="E193" s="5"/>
      <c r="F193" s="6">
        <v>44820</v>
      </c>
      <c r="G193" s="5"/>
      <c r="H193" s="5" t="s">
        <v>53</v>
      </c>
      <c r="I193" s="5"/>
      <c r="J193" s="5" t="s">
        <v>86</v>
      </c>
      <c r="K193" s="5"/>
      <c r="L193" s="5"/>
      <c r="M193" s="5"/>
      <c r="N193" s="7">
        <v>-84.07</v>
      </c>
    </row>
    <row r="194" spans="1:14">
      <c r="A194" s="5"/>
      <c r="B194" s="5"/>
      <c r="C194" s="5"/>
      <c r="D194" s="5" t="s">
        <v>31</v>
      </c>
      <c r="E194" s="5"/>
      <c r="F194" s="6">
        <v>44820</v>
      </c>
      <c r="G194" s="5"/>
      <c r="H194" s="5" t="s">
        <v>53</v>
      </c>
      <c r="I194" s="5"/>
      <c r="J194" s="5" t="s">
        <v>49</v>
      </c>
      <c r="K194" s="5"/>
      <c r="L194" s="5" t="s">
        <v>50</v>
      </c>
      <c r="M194" s="5"/>
      <c r="N194" s="7">
        <v>-2781</v>
      </c>
    </row>
    <row r="195" spans="1:14">
      <c r="A195" s="5"/>
      <c r="B195" s="5"/>
      <c r="C195" s="5"/>
      <c r="D195" s="5" t="s">
        <v>31</v>
      </c>
      <c r="E195" s="5"/>
      <c r="F195" s="6">
        <v>44820</v>
      </c>
      <c r="G195" s="5"/>
      <c r="H195" s="5" t="s">
        <v>53</v>
      </c>
      <c r="I195" s="5"/>
      <c r="J195" s="5" t="s">
        <v>75</v>
      </c>
      <c r="K195" s="5"/>
      <c r="L195" s="5"/>
      <c r="M195" s="5"/>
      <c r="N195" s="7">
        <v>-378.24</v>
      </c>
    </row>
    <row r="196" spans="1:14">
      <c r="A196" s="5"/>
      <c r="B196" s="5"/>
      <c r="C196" s="5"/>
      <c r="D196" s="5" t="s">
        <v>31</v>
      </c>
      <c r="E196" s="5"/>
      <c r="F196" s="6">
        <v>44820</v>
      </c>
      <c r="G196" s="5"/>
      <c r="H196" s="5" t="s">
        <v>53</v>
      </c>
      <c r="I196" s="5"/>
      <c r="J196" s="5" t="s">
        <v>96</v>
      </c>
      <c r="K196" s="5"/>
      <c r="L196" s="5" t="s">
        <v>97</v>
      </c>
      <c r="M196" s="5"/>
      <c r="N196" s="7">
        <v>-3323</v>
      </c>
    </row>
    <row r="197" spans="1:14">
      <c r="A197" s="5"/>
      <c r="B197" s="5"/>
      <c r="C197" s="5"/>
      <c r="D197" s="5" t="s">
        <v>31</v>
      </c>
      <c r="E197" s="5"/>
      <c r="F197" s="6">
        <v>44820</v>
      </c>
      <c r="G197" s="5"/>
      <c r="H197" s="5" t="s">
        <v>53</v>
      </c>
      <c r="I197" s="5"/>
      <c r="J197" s="5" t="s">
        <v>45</v>
      </c>
      <c r="K197" s="5"/>
      <c r="L197" s="5" t="s">
        <v>46</v>
      </c>
      <c r="M197" s="5"/>
      <c r="N197" s="7">
        <v>-799.17</v>
      </c>
    </row>
    <row r="198" spans="1:14">
      <c r="A198" s="5"/>
      <c r="B198" s="5"/>
      <c r="C198" s="5"/>
      <c r="D198" s="5" t="s">
        <v>20</v>
      </c>
      <c r="E198" s="5"/>
      <c r="F198" s="6">
        <v>44827</v>
      </c>
      <c r="G198" s="5"/>
      <c r="H198" s="5" t="s">
        <v>53</v>
      </c>
      <c r="I198" s="5"/>
      <c r="J198" s="5" t="s">
        <v>98</v>
      </c>
      <c r="K198" s="5"/>
      <c r="L198" s="5"/>
      <c r="M198" s="5"/>
      <c r="N198" s="7">
        <v>-27.89</v>
      </c>
    </row>
    <row r="199" spans="1:14">
      <c r="A199" s="5"/>
      <c r="B199" s="5"/>
      <c r="C199" s="5"/>
      <c r="D199" s="5" t="s">
        <v>20</v>
      </c>
      <c r="E199" s="5"/>
      <c r="F199" s="6">
        <v>44827</v>
      </c>
      <c r="G199" s="5"/>
      <c r="H199" s="5" t="s">
        <v>53</v>
      </c>
      <c r="I199" s="5"/>
      <c r="J199" s="5" t="s">
        <v>99</v>
      </c>
      <c r="K199" s="5"/>
      <c r="L199" s="5"/>
      <c r="M199" s="5"/>
      <c r="N199" s="7">
        <v>-62.62</v>
      </c>
    </row>
    <row r="200" spans="1:14">
      <c r="A200" s="5"/>
      <c r="B200" s="5"/>
      <c r="C200" s="5"/>
      <c r="D200" s="5" t="s">
        <v>31</v>
      </c>
      <c r="E200" s="5"/>
      <c r="F200" s="6">
        <v>44830</v>
      </c>
      <c r="G200" s="5"/>
      <c r="H200" s="5" t="s">
        <v>53</v>
      </c>
      <c r="I200" s="5"/>
      <c r="J200" s="5" t="s">
        <v>21</v>
      </c>
      <c r="K200" s="5"/>
      <c r="L200" s="5"/>
      <c r="M200" s="5"/>
      <c r="N200" s="7">
        <v>-2411.81</v>
      </c>
    </row>
    <row r="201" spans="1:14">
      <c r="A201" s="5"/>
      <c r="B201" s="5"/>
      <c r="C201" s="5"/>
      <c r="D201" s="5" t="s">
        <v>20</v>
      </c>
      <c r="E201" s="5"/>
      <c r="F201" s="6">
        <v>44827</v>
      </c>
      <c r="G201" s="5"/>
      <c r="H201" s="5" t="s">
        <v>53</v>
      </c>
      <c r="I201" s="5"/>
      <c r="J201" s="5" t="s">
        <v>100</v>
      </c>
      <c r="K201" s="5"/>
      <c r="L201" s="5"/>
      <c r="M201" s="5"/>
      <c r="N201" s="7">
        <v>-70</v>
      </c>
    </row>
    <row r="202" spans="1:14">
      <c r="A202" s="5"/>
      <c r="B202" s="5"/>
      <c r="C202" s="5"/>
      <c r="D202" s="5" t="s">
        <v>10</v>
      </c>
      <c r="E202" s="5"/>
      <c r="F202" s="6">
        <v>44832</v>
      </c>
      <c r="G202" s="5"/>
      <c r="H202" s="5" t="s">
        <v>53</v>
      </c>
      <c r="I202" s="5"/>
      <c r="J202" s="5" t="s">
        <v>51</v>
      </c>
      <c r="K202" s="5"/>
      <c r="L202" s="5"/>
      <c r="M202" s="5"/>
      <c r="N202" s="7">
        <v>-9743.7800000000007</v>
      </c>
    </row>
    <row r="203" spans="1:14">
      <c r="A203" s="5"/>
      <c r="B203" s="5"/>
      <c r="C203" s="5"/>
      <c r="D203" s="5" t="s">
        <v>31</v>
      </c>
      <c r="E203" s="5"/>
      <c r="F203" s="6">
        <v>44839</v>
      </c>
      <c r="G203" s="5"/>
      <c r="H203" s="5" t="s">
        <v>53</v>
      </c>
      <c r="I203" s="5"/>
      <c r="J203" s="5" t="s">
        <v>101</v>
      </c>
      <c r="K203" s="5"/>
      <c r="L203" s="5"/>
      <c r="M203" s="5"/>
      <c r="N203" s="7">
        <v>-86.6</v>
      </c>
    </row>
    <row r="204" spans="1:14">
      <c r="A204" s="5"/>
      <c r="B204" s="5"/>
      <c r="C204" s="5"/>
      <c r="D204" s="5" t="s">
        <v>31</v>
      </c>
      <c r="E204" s="5"/>
      <c r="F204" s="6">
        <v>44839</v>
      </c>
      <c r="G204" s="5"/>
      <c r="H204" s="5" t="s">
        <v>53</v>
      </c>
      <c r="I204" s="5"/>
      <c r="J204" s="5" t="s">
        <v>42</v>
      </c>
      <c r="K204" s="5"/>
      <c r="L204" s="5" t="s">
        <v>43</v>
      </c>
      <c r="M204" s="5"/>
      <c r="N204" s="7">
        <v>-483.1</v>
      </c>
    </row>
    <row r="205" spans="1:14">
      <c r="A205" s="5"/>
      <c r="B205" s="5"/>
      <c r="C205" s="5"/>
      <c r="D205" s="5" t="s">
        <v>31</v>
      </c>
      <c r="E205" s="5"/>
      <c r="F205" s="6">
        <v>44839</v>
      </c>
      <c r="G205" s="5"/>
      <c r="H205" s="5" t="s">
        <v>53</v>
      </c>
      <c r="I205" s="5"/>
      <c r="J205" s="5" t="s">
        <v>87</v>
      </c>
      <c r="K205" s="5"/>
      <c r="L205" s="5"/>
      <c r="M205" s="5"/>
      <c r="N205" s="7">
        <v>-98.99</v>
      </c>
    </row>
    <row r="206" spans="1:14">
      <c r="A206" s="5"/>
      <c r="B206" s="5"/>
      <c r="C206" s="5"/>
      <c r="D206" s="5" t="s">
        <v>31</v>
      </c>
      <c r="E206" s="5"/>
      <c r="F206" s="6">
        <v>44839</v>
      </c>
      <c r="G206" s="5"/>
      <c r="H206" s="5" t="s">
        <v>53</v>
      </c>
      <c r="I206" s="5"/>
      <c r="J206" s="5" t="s">
        <v>73</v>
      </c>
      <c r="K206" s="5"/>
      <c r="L206" s="5"/>
      <c r="M206" s="5"/>
      <c r="N206" s="7">
        <v>-116.15</v>
      </c>
    </row>
    <row r="207" spans="1:14">
      <c r="A207" s="5"/>
      <c r="B207" s="5"/>
      <c r="C207" s="5"/>
      <c r="D207" s="5" t="s">
        <v>31</v>
      </c>
      <c r="E207" s="5"/>
      <c r="F207" s="6">
        <v>44839</v>
      </c>
      <c r="G207" s="5"/>
      <c r="H207" s="5" t="s">
        <v>53</v>
      </c>
      <c r="I207" s="5"/>
      <c r="J207" s="5" t="s">
        <v>55</v>
      </c>
      <c r="K207" s="5"/>
      <c r="L207" s="5"/>
      <c r="M207" s="5"/>
      <c r="N207" s="7">
        <v>-54.85</v>
      </c>
    </row>
    <row r="208" spans="1:14">
      <c r="A208" s="5"/>
      <c r="B208" s="5"/>
      <c r="C208" s="5"/>
      <c r="D208" s="5" t="s">
        <v>10</v>
      </c>
      <c r="E208" s="5"/>
      <c r="F208" s="6">
        <v>44564</v>
      </c>
      <c r="G208" s="5"/>
      <c r="H208" s="5" t="s">
        <v>102</v>
      </c>
      <c r="I208" s="5"/>
      <c r="J208" s="5" t="s">
        <v>103</v>
      </c>
      <c r="K208" s="5"/>
      <c r="L208" s="5" t="s">
        <v>104</v>
      </c>
      <c r="M208" s="5"/>
      <c r="N208" s="7">
        <v>-5471.3</v>
      </c>
    </row>
    <row r="209" spans="1:14">
      <c r="A209" s="5"/>
      <c r="B209" s="5"/>
      <c r="C209" s="5"/>
      <c r="D209" s="5" t="s">
        <v>10</v>
      </c>
      <c r="E209" s="5"/>
      <c r="F209" s="6">
        <v>44585</v>
      </c>
      <c r="G209" s="5"/>
      <c r="H209" s="5" t="s">
        <v>102</v>
      </c>
      <c r="I209" s="5"/>
      <c r="J209" s="5" t="s">
        <v>105</v>
      </c>
      <c r="K209" s="5"/>
      <c r="L209" s="5" t="s">
        <v>106</v>
      </c>
      <c r="M209" s="5"/>
      <c r="N209" s="7">
        <v>-4431</v>
      </c>
    </row>
    <row r="210" spans="1:14">
      <c r="A210" s="5"/>
      <c r="B210" s="5"/>
      <c r="C210" s="5"/>
      <c r="D210" s="5" t="s">
        <v>10</v>
      </c>
      <c r="E210" s="5"/>
      <c r="F210" s="6">
        <v>44594</v>
      </c>
      <c r="G210" s="5"/>
      <c r="H210" s="5" t="s">
        <v>102</v>
      </c>
      <c r="I210" s="5"/>
      <c r="J210" s="5" t="s">
        <v>103</v>
      </c>
      <c r="K210" s="5"/>
      <c r="L210" s="5" t="s">
        <v>107</v>
      </c>
      <c r="M210" s="5"/>
      <c r="N210" s="7">
        <v>0</v>
      </c>
    </row>
    <row r="211" spans="1:14">
      <c r="A211" s="5"/>
      <c r="B211" s="5"/>
      <c r="C211" s="5"/>
      <c r="D211" s="5" t="s">
        <v>10</v>
      </c>
      <c r="E211" s="5"/>
      <c r="F211" s="6">
        <v>44603</v>
      </c>
      <c r="G211" s="5"/>
      <c r="H211" s="5" t="s">
        <v>102</v>
      </c>
      <c r="I211" s="5"/>
      <c r="J211" s="5" t="s">
        <v>105</v>
      </c>
      <c r="K211" s="5"/>
      <c r="L211" s="5" t="s">
        <v>108</v>
      </c>
      <c r="M211" s="5"/>
      <c r="N211" s="7">
        <v>-1884</v>
      </c>
    </row>
    <row r="212" spans="1:14">
      <c r="A212" s="5"/>
      <c r="B212" s="5"/>
      <c r="C212" s="5"/>
      <c r="D212" s="5" t="s">
        <v>10</v>
      </c>
      <c r="E212" s="5"/>
      <c r="F212" s="6">
        <v>44594</v>
      </c>
      <c r="G212" s="5"/>
      <c r="H212" s="5" t="s">
        <v>102</v>
      </c>
      <c r="I212" s="5"/>
      <c r="J212" s="5" t="s">
        <v>103</v>
      </c>
      <c r="K212" s="5"/>
      <c r="L212" s="5" t="s">
        <v>109</v>
      </c>
      <c r="M212" s="5"/>
      <c r="N212" s="7">
        <v>-6175</v>
      </c>
    </row>
    <row r="213" spans="1:14">
      <c r="A213" s="5"/>
      <c r="B213" s="5"/>
      <c r="C213" s="5"/>
      <c r="D213" s="5" t="s">
        <v>10</v>
      </c>
      <c r="E213" s="5"/>
      <c r="F213" s="6">
        <v>44621</v>
      </c>
      <c r="G213" s="5"/>
      <c r="H213" s="5" t="s">
        <v>102</v>
      </c>
      <c r="I213" s="5"/>
      <c r="J213" s="5" t="s">
        <v>103</v>
      </c>
      <c r="K213" s="5"/>
      <c r="L213" s="5" t="s">
        <v>110</v>
      </c>
      <c r="M213" s="5"/>
      <c r="N213" s="7">
        <v>-7481.28</v>
      </c>
    </row>
    <row r="214" spans="1:14">
      <c r="A214" s="5"/>
      <c r="B214" s="5"/>
      <c r="C214" s="5"/>
      <c r="D214" s="5" t="s">
        <v>10</v>
      </c>
      <c r="E214" s="5"/>
      <c r="F214" s="6">
        <v>44631</v>
      </c>
      <c r="G214" s="5"/>
      <c r="H214" s="5" t="s">
        <v>102</v>
      </c>
      <c r="I214" s="5"/>
      <c r="J214" s="5" t="s">
        <v>105</v>
      </c>
      <c r="K214" s="5"/>
      <c r="L214" s="5" t="s">
        <v>111</v>
      </c>
      <c r="M214" s="5"/>
      <c r="N214" s="7">
        <v>-2272</v>
      </c>
    </row>
    <row r="215" spans="1:14">
      <c r="A215" s="5"/>
      <c r="B215" s="5"/>
      <c r="C215" s="5"/>
      <c r="D215" s="5" t="s">
        <v>10</v>
      </c>
      <c r="E215" s="5"/>
      <c r="F215" s="6">
        <v>44652</v>
      </c>
      <c r="G215" s="5"/>
      <c r="H215" s="5" t="s">
        <v>102</v>
      </c>
      <c r="I215" s="5"/>
      <c r="J215" s="5" t="s">
        <v>103</v>
      </c>
      <c r="K215" s="5"/>
      <c r="L215" s="5" t="s">
        <v>112</v>
      </c>
      <c r="M215" s="5"/>
      <c r="N215" s="7">
        <v>-6423.1</v>
      </c>
    </row>
    <row r="216" spans="1:14">
      <c r="A216" s="5"/>
      <c r="B216" s="5"/>
      <c r="C216" s="5"/>
      <c r="D216" s="5" t="s">
        <v>10</v>
      </c>
      <c r="E216" s="5"/>
      <c r="F216" s="6">
        <v>44663</v>
      </c>
      <c r="G216" s="5"/>
      <c r="H216" s="5" t="s">
        <v>102</v>
      </c>
      <c r="I216" s="5"/>
      <c r="J216" s="5" t="s">
        <v>105</v>
      </c>
      <c r="K216" s="5"/>
      <c r="L216" s="5" t="s">
        <v>113</v>
      </c>
      <c r="M216" s="5"/>
      <c r="N216" s="7">
        <v>-1957</v>
      </c>
    </row>
    <row r="217" spans="1:14">
      <c r="A217" s="5"/>
      <c r="B217" s="5"/>
      <c r="C217" s="5"/>
      <c r="D217" s="5" t="s">
        <v>10</v>
      </c>
      <c r="E217" s="5"/>
      <c r="F217" s="6">
        <v>44680</v>
      </c>
      <c r="G217" s="5"/>
      <c r="H217" s="5" t="s">
        <v>102</v>
      </c>
      <c r="I217" s="5"/>
      <c r="J217" s="5" t="s">
        <v>103</v>
      </c>
      <c r="K217" s="5"/>
      <c r="L217" s="5" t="s">
        <v>114</v>
      </c>
      <c r="M217" s="5"/>
      <c r="N217" s="7">
        <v>-5159.68</v>
      </c>
    </row>
    <row r="218" spans="1:14">
      <c r="A218" s="5"/>
      <c r="B218" s="5"/>
      <c r="C218" s="5"/>
      <c r="D218" s="5" t="s">
        <v>10</v>
      </c>
      <c r="E218" s="5"/>
      <c r="F218" s="6">
        <v>44692</v>
      </c>
      <c r="G218" s="5"/>
      <c r="H218" s="5" t="s">
        <v>102</v>
      </c>
      <c r="I218" s="5"/>
      <c r="J218" s="5" t="s">
        <v>105</v>
      </c>
      <c r="K218" s="5"/>
      <c r="L218" s="5" t="s">
        <v>115</v>
      </c>
      <c r="M218" s="5"/>
      <c r="N218" s="7">
        <v>-1722</v>
      </c>
    </row>
    <row r="219" spans="1:14">
      <c r="A219" s="5"/>
      <c r="B219" s="5"/>
      <c r="C219" s="5"/>
      <c r="D219" s="5" t="s">
        <v>10</v>
      </c>
      <c r="E219" s="5"/>
      <c r="F219" s="6">
        <v>44712</v>
      </c>
      <c r="G219" s="5"/>
      <c r="H219" s="5" t="s">
        <v>102</v>
      </c>
      <c r="I219" s="5"/>
      <c r="J219" s="5" t="s">
        <v>103</v>
      </c>
      <c r="K219" s="5"/>
      <c r="L219" s="5" t="s">
        <v>116</v>
      </c>
      <c r="M219" s="5"/>
      <c r="N219" s="7">
        <v>-5339.48</v>
      </c>
    </row>
    <row r="220" spans="1:14">
      <c r="A220" s="5"/>
      <c r="B220" s="5"/>
      <c r="C220" s="5"/>
      <c r="D220" s="5" t="s">
        <v>10</v>
      </c>
      <c r="E220" s="5"/>
      <c r="F220" s="6">
        <v>44725</v>
      </c>
      <c r="G220" s="5"/>
      <c r="H220" s="5" t="s">
        <v>102</v>
      </c>
      <c r="I220" s="5"/>
      <c r="J220" s="5" t="s">
        <v>105</v>
      </c>
      <c r="K220" s="5"/>
      <c r="L220" s="5" t="s">
        <v>117</v>
      </c>
      <c r="M220" s="5"/>
      <c r="N220" s="7">
        <v>-1847</v>
      </c>
    </row>
    <row r="221" spans="1:14">
      <c r="A221" s="5"/>
      <c r="B221" s="5"/>
      <c r="C221" s="5"/>
      <c r="D221" s="5" t="s">
        <v>10</v>
      </c>
      <c r="E221" s="5"/>
      <c r="F221" s="6">
        <v>44743</v>
      </c>
      <c r="G221" s="5"/>
      <c r="H221" s="5" t="s">
        <v>102</v>
      </c>
      <c r="I221" s="5"/>
      <c r="J221" s="5" t="s">
        <v>103</v>
      </c>
      <c r="K221" s="5"/>
      <c r="L221" s="5" t="s">
        <v>118</v>
      </c>
      <c r="M221" s="5"/>
      <c r="N221" s="7">
        <v>-5943</v>
      </c>
    </row>
    <row r="222" spans="1:14">
      <c r="A222" s="5"/>
      <c r="B222" s="5"/>
      <c r="C222" s="5"/>
      <c r="D222" s="5" t="s">
        <v>10</v>
      </c>
      <c r="E222" s="5"/>
      <c r="F222" s="6">
        <v>44743</v>
      </c>
      <c r="G222" s="5"/>
      <c r="H222" s="5" t="s">
        <v>102</v>
      </c>
      <c r="I222" s="5"/>
      <c r="J222" s="5" t="s">
        <v>105</v>
      </c>
      <c r="K222" s="5"/>
      <c r="L222" s="5" t="s">
        <v>119</v>
      </c>
      <c r="M222" s="5"/>
      <c r="N222" s="7">
        <v>-1955</v>
      </c>
    </row>
    <row r="223" spans="1:14">
      <c r="A223" s="5"/>
      <c r="B223" s="5"/>
      <c r="C223" s="5"/>
      <c r="D223" s="5" t="s">
        <v>10</v>
      </c>
      <c r="E223" s="5"/>
      <c r="F223" s="6">
        <v>44770</v>
      </c>
      <c r="G223" s="5"/>
      <c r="H223" s="5" t="s">
        <v>102</v>
      </c>
      <c r="I223" s="5"/>
      <c r="J223" s="5" t="s">
        <v>103</v>
      </c>
      <c r="K223" s="5"/>
      <c r="L223" s="5" t="s">
        <v>120</v>
      </c>
      <c r="M223" s="5"/>
      <c r="N223" s="7">
        <v>0</v>
      </c>
    </row>
    <row r="224" spans="1:14">
      <c r="A224" s="5"/>
      <c r="B224" s="5"/>
      <c r="C224" s="5"/>
      <c r="D224" s="5" t="s">
        <v>10</v>
      </c>
      <c r="E224" s="5"/>
      <c r="F224" s="6">
        <v>44770</v>
      </c>
      <c r="G224" s="5"/>
      <c r="H224" s="5" t="s">
        <v>102</v>
      </c>
      <c r="I224" s="5"/>
      <c r="J224" s="5" t="s">
        <v>105</v>
      </c>
      <c r="K224" s="5"/>
      <c r="L224" s="5" t="s">
        <v>121</v>
      </c>
      <c r="M224" s="5"/>
      <c r="N224" s="7">
        <v>-2522</v>
      </c>
    </row>
    <row r="225" spans="1:14">
      <c r="A225" s="5"/>
      <c r="B225" s="5"/>
      <c r="C225" s="5"/>
      <c r="D225" s="5" t="s">
        <v>10</v>
      </c>
      <c r="E225" s="5"/>
      <c r="F225" s="6">
        <v>44770</v>
      </c>
      <c r="G225" s="5"/>
      <c r="H225" s="5" t="s">
        <v>102</v>
      </c>
      <c r="I225" s="5"/>
      <c r="J225" s="5" t="s">
        <v>103</v>
      </c>
      <c r="K225" s="5"/>
      <c r="L225" s="5" t="s">
        <v>122</v>
      </c>
      <c r="M225" s="5"/>
      <c r="N225" s="7">
        <v>0</v>
      </c>
    </row>
    <row r="226" spans="1:14">
      <c r="A226" s="5"/>
      <c r="B226" s="5"/>
      <c r="C226" s="5"/>
      <c r="D226" s="5" t="s">
        <v>10</v>
      </c>
      <c r="E226" s="5"/>
      <c r="F226" s="6">
        <v>44770</v>
      </c>
      <c r="G226" s="5"/>
      <c r="H226" s="5" t="s">
        <v>102</v>
      </c>
      <c r="I226" s="5"/>
      <c r="J226" s="5" t="s">
        <v>103</v>
      </c>
      <c r="K226" s="5"/>
      <c r="L226" s="5" t="s">
        <v>123</v>
      </c>
      <c r="M226" s="5"/>
      <c r="N226" s="7">
        <v>-8933.7199999999993</v>
      </c>
    </row>
    <row r="227" spans="1:14">
      <c r="A227" s="5"/>
      <c r="B227" s="5"/>
      <c r="C227" s="5"/>
      <c r="D227" s="5" t="s">
        <v>10</v>
      </c>
      <c r="E227" s="5"/>
      <c r="F227" s="6">
        <v>44804</v>
      </c>
      <c r="G227" s="5"/>
      <c r="H227" s="5" t="s">
        <v>102</v>
      </c>
      <c r="I227" s="5"/>
      <c r="J227" s="5" t="s">
        <v>105</v>
      </c>
      <c r="K227" s="5"/>
      <c r="L227" s="5" t="s">
        <v>124</v>
      </c>
      <c r="M227" s="5"/>
      <c r="N227" s="7">
        <v>-2485</v>
      </c>
    </row>
    <row r="228" spans="1:14">
      <c r="A228" s="5"/>
      <c r="B228" s="5"/>
      <c r="C228" s="5"/>
      <c r="D228" s="5" t="s">
        <v>10</v>
      </c>
      <c r="E228" s="5"/>
      <c r="F228" s="6">
        <v>44804</v>
      </c>
      <c r="G228" s="5"/>
      <c r="H228" s="5" t="s">
        <v>102</v>
      </c>
      <c r="I228" s="5"/>
      <c r="J228" s="5" t="s">
        <v>103</v>
      </c>
      <c r="K228" s="5"/>
      <c r="L228" s="5" t="s">
        <v>125</v>
      </c>
      <c r="M228" s="5"/>
      <c r="N228" s="7">
        <v>-8787.36</v>
      </c>
    </row>
    <row r="229" spans="1:14">
      <c r="A229" s="5"/>
      <c r="B229" s="5"/>
      <c r="C229" s="5"/>
      <c r="D229" s="5" t="s">
        <v>10</v>
      </c>
      <c r="E229" s="5"/>
      <c r="F229" s="6">
        <v>44832</v>
      </c>
      <c r="G229" s="5"/>
      <c r="H229" s="5" t="s">
        <v>102</v>
      </c>
      <c r="I229" s="5"/>
      <c r="J229" s="5" t="s">
        <v>103</v>
      </c>
      <c r="K229" s="5"/>
      <c r="L229" s="5" t="s">
        <v>126</v>
      </c>
      <c r="M229" s="5"/>
      <c r="N229" s="7">
        <v>-3746.18</v>
      </c>
    </row>
    <row r="230" spans="1:14">
      <c r="A230" s="5"/>
      <c r="B230" s="5"/>
      <c r="C230" s="5"/>
      <c r="D230" s="5" t="s">
        <v>10</v>
      </c>
      <c r="E230" s="5"/>
      <c r="F230" s="6">
        <v>44832</v>
      </c>
      <c r="G230" s="5"/>
      <c r="H230" s="5" t="s">
        <v>102</v>
      </c>
      <c r="I230" s="5"/>
      <c r="J230" s="5" t="s">
        <v>105</v>
      </c>
      <c r="K230" s="5"/>
      <c r="L230" s="5" t="s">
        <v>127</v>
      </c>
      <c r="M230" s="5"/>
      <c r="N230" s="7">
        <v>-1413</v>
      </c>
    </row>
    <row r="231" spans="1:14">
      <c r="A231" s="5"/>
      <c r="B231" s="5"/>
      <c r="C231" s="5"/>
      <c r="D231" s="5" t="s">
        <v>10</v>
      </c>
      <c r="E231" s="5"/>
      <c r="F231" s="6">
        <v>44683</v>
      </c>
      <c r="G231" s="5"/>
      <c r="H231" s="5" t="s">
        <v>128</v>
      </c>
      <c r="I231" s="5"/>
      <c r="J231" s="5" t="s">
        <v>83</v>
      </c>
      <c r="K231" s="5"/>
      <c r="L231" s="5" t="s">
        <v>84</v>
      </c>
      <c r="M231" s="5"/>
      <c r="N231" s="7">
        <v>-303.99</v>
      </c>
    </row>
    <row r="232" spans="1:14">
      <c r="A232" s="5"/>
      <c r="B232" s="5"/>
      <c r="C232" s="5"/>
      <c r="D232" s="5" t="s">
        <v>31</v>
      </c>
      <c r="E232" s="5"/>
      <c r="F232" s="6">
        <v>44588</v>
      </c>
      <c r="G232" s="5"/>
      <c r="H232" s="5" t="s">
        <v>129</v>
      </c>
      <c r="I232" s="5"/>
      <c r="J232" s="5" t="s">
        <v>34</v>
      </c>
      <c r="K232" s="5"/>
      <c r="L232" s="5" t="s">
        <v>33</v>
      </c>
      <c r="M232" s="5"/>
      <c r="N232" s="7">
        <v>-6094.45</v>
      </c>
    </row>
    <row r="233" spans="1:14">
      <c r="A233" s="5"/>
      <c r="B233" s="5"/>
      <c r="C233" s="5"/>
      <c r="D233" s="5" t="s">
        <v>20</v>
      </c>
      <c r="E233" s="5"/>
      <c r="F233" s="6">
        <v>44610</v>
      </c>
      <c r="G233" s="5"/>
      <c r="H233" s="5" t="s">
        <v>130</v>
      </c>
      <c r="I233" s="5"/>
      <c r="J233" s="5" t="s">
        <v>34</v>
      </c>
      <c r="K233" s="5"/>
      <c r="L233" s="5"/>
      <c r="M233" s="5"/>
      <c r="N233" s="7">
        <v>-3000</v>
      </c>
    </row>
    <row r="234" spans="1:14">
      <c r="A234" s="5"/>
      <c r="B234" s="5"/>
      <c r="C234" s="5"/>
      <c r="D234" s="5" t="s">
        <v>31</v>
      </c>
      <c r="E234" s="5"/>
      <c r="F234" s="6">
        <v>44734</v>
      </c>
      <c r="G234" s="5"/>
      <c r="H234" s="5" t="s">
        <v>131</v>
      </c>
      <c r="I234" s="5"/>
      <c r="J234" s="5" t="s">
        <v>132</v>
      </c>
      <c r="K234" s="5"/>
      <c r="L234" s="5" t="s">
        <v>133</v>
      </c>
      <c r="M234" s="5"/>
      <c r="N234" s="7">
        <v>-49.99</v>
      </c>
    </row>
    <row r="235" spans="1:14">
      <c r="A235" s="5"/>
      <c r="B235" s="5"/>
      <c r="C235" s="5"/>
      <c r="D235" s="5" t="s">
        <v>31</v>
      </c>
      <c r="E235" s="5"/>
      <c r="F235" s="6">
        <v>44706</v>
      </c>
      <c r="G235" s="5"/>
      <c r="H235" s="5" t="s">
        <v>134</v>
      </c>
      <c r="I235" s="5"/>
      <c r="J235" s="5" t="s">
        <v>34</v>
      </c>
      <c r="K235" s="5"/>
      <c r="L235" s="5" t="s">
        <v>33</v>
      </c>
      <c r="M235" s="5"/>
      <c r="N235" s="7">
        <v>-1626.01</v>
      </c>
    </row>
    <row r="236" spans="1:14">
      <c r="A236" s="5"/>
      <c r="B236" s="5"/>
      <c r="C236" s="5"/>
      <c r="D236" s="5" t="s">
        <v>31</v>
      </c>
      <c r="E236" s="5"/>
      <c r="F236" s="6">
        <v>44742</v>
      </c>
      <c r="G236" s="5"/>
      <c r="H236" s="5" t="s">
        <v>135</v>
      </c>
      <c r="I236" s="5"/>
      <c r="J236" s="5" t="s">
        <v>34</v>
      </c>
      <c r="K236" s="5"/>
      <c r="L236" s="5" t="s">
        <v>33</v>
      </c>
      <c r="M236" s="5"/>
      <c r="N236" s="7">
        <v>-111.58</v>
      </c>
    </row>
    <row r="237" spans="1:14">
      <c r="A237" s="5"/>
      <c r="B237" s="5"/>
      <c r="C237" s="5"/>
      <c r="D237" s="5" t="s">
        <v>10</v>
      </c>
      <c r="E237" s="5"/>
      <c r="F237" s="6">
        <v>44830</v>
      </c>
      <c r="G237" s="5"/>
      <c r="H237" s="5" t="s">
        <v>136</v>
      </c>
      <c r="I237" s="5"/>
      <c r="J237" s="5" t="s">
        <v>47</v>
      </c>
      <c r="K237" s="5"/>
      <c r="L237" s="5" t="s">
        <v>48</v>
      </c>
      <c r="M237" s="5"/>
      <c r="N237" s="7">
        <v>-81.12</v>
      </c>
    </row>
    <row r="238" spans="1:14">
      <c r="A238" s="5"/>
      <c r="B238" s="5"/>
      <c r="C238" s="5"/>
      <c r="D238" s="5" t="s">
        <v>36</v>
      </c>
      <c r="E238" s="5"/>
      <c r="F238" s="6">
        <v>44826</v>
      </c>
      <c r="G238" s="5"/>
      <c r="H238" s="5" t="s">
        <v>137</v>
      </c>
      <c r="I238" s="5"/>
      <c r="J238" s="5"/>
      <c r="K238" s="5"/>
      <c r="L238" s="5" t="s">
        <v>138</v>
      </c>
      <c r="M238" s="5"/>
      <c r="N238" s="7">
        <v>20</v>
      </c>
    </row>
    <row r="239" spans="1:14">
      <c r="A239" s="5"/>
      <c r="B239" s="5"/>
      <c r="C239" s="5"/>
      <c r="D239" s="5" t="s">
        <v>36</v>
      </c>
      <c r="E239" s="5"/>
      <c r="F239" s="6">
        <v>44826</v>
      </c>
      <c r="G239" s="5"/>
      <c r="H239" s="5" t="s">
        <v>137</v>
      </c>
      <c r="I239" s="5"/>
      <c r="J239" s="5"/>
      <c r="K239" s="5"/>
      <c r="L239" s="5" t="s">
        <v>139</v>
      </c>
      <c r="M239" s="5"/>
      <c r="N239" s="7">
        <v>15</v>
      </c>
    </row>
    <row r="240" spans="1:14">
      <c r="A240" s="5"/>
      <c r="B240" s="5"/>
      <c r="C240" s="5"/>
      <c r="D240" s="5" t="s">
        <v>36</v>
      </c>
      <c r="E240" s="5"/>
      <c r="F240" s="6">
        <v>44826</v>
      </c>
      <c r="G240" s="5"/>
      <c r="H240" s="5" t="s">
        <v>137</v>
      </c>
      <c r="I240" s="5"/>
      <c r="J240" s="5"/>
      <c r="K240" s="5"/>
      <c r="L240" s="5" t="s">
        <v>140</v>
      </c>
      <c r="M240" s="5"/>
      <c r="N240" s="7">
        <v>62.62</v>
      </c>
    </row>
    <row r="241" spans="1:14">
      <c r="A241" s="5"/>
      <c r="B241" s="5"/>
      <c r="C241" s="5"/>
      <c r="D241" s="5" t="s">
        <v>36</v>
      </c>
      <c r="E241" s="5"/>
      <c r="F241" s="6">
        <v>44826</v>
      </c>
      <c r="G241" s="5"/>
      <c r="H241" s="5" t="s">
        <v>137</v>
      </c>
      <c r="I241" s="5"/>
      <c r="J241" s="5"/>
      <c r="K241" s="5"/>
      <c r="L241" s="5" t="s">
        <v>141</v>
      </c>
      <c r="M241" s="5"/>
      <c r="N241" s="7">
        <v>27.89</v>
      </c>
    </row>
    <row r="242" spans="1:14">
      <c r="A242" s="5"/>
      <c r="B242" s="5"/>
      <c r="C242" s="5"/>
      <c r="D242" s="5" t="s">
        <v>36</v>
      </c>
      <c r="E242" s="5"/>
      <c r="F242" s="6">
        <v>44827</v>
      </c>
      <c r="G242" s="5"/>
      <c r="H242" s="5" t="s">
        <v>142</v>
      </c>
      <c r="I242" s="5"/>
      <c r="J242" s="5"/>
      <c r="K242" s="5"/>
      <c r="L242" s="5" t="s">
        <v>143</v>
      </c>
      <c r="M242" s="5"/>
      <c r="N242" s="7">
        <v>70</v>
      </c>
    </row>
    <row r="243" spans="1:14">
      <c r="A243" s="5"/>
      <c r="B243" s="5"/>
      <c r="C243" s="5"/>
      <c r="D243" s="5" t="s">
        <v>144</v>
      </c>
      <c r="E243" s="5"/>
      <c r="F243" s="6">
        <v>44592</v>
      </c>
      <c r="G243" s="5"/>
      <c r="H243" s="5" t="s">
        <v>145</v>
      </c>
      <c r="I243" s="5"/>
      <c r="J243" s="5" t="s">
        <v>146</v>
      </c>
      <c r="K243" s="5"/>
      <c r="L243" s="5" t="s">
        <v>147</v>
      </c>
      <c r="M243" s="5"/>
      <c r="N243" s="7">
        <v>0</v>
      </c>
    </row>
    <row r="244" spans="1:14">
      <c r="A244" s="5"/>
      <c r="B244" s="5"/>
      <c r="C244" s="5"/>
      <c r="D244" s="5" t="s">
        <v>144</v>
      </c>
      <c r="E244" s="5"/>
      <c r="F244" s="6">
        <v>44620</v>
      </c>
      <c r="G244" s="5"/>
      <c r="H244" s="5" t="s">
        <v>148</v>
      </c>
      <c r="I244" s="5"/>
      <c r="J244" s="5" t="s">
        <v>146</v>
      </c>
      <c r="K244" s="5"/>
      <c r="L244" s="5" t="s">
        <v>147</v>
      </c>
      <c r="M244" s="5"/>
      <c r="N244" s="7">
        <v>0</v>
      </c>
    </row>
    <row r="245" spans="1:14">
      <c r="A245" s="5"/>
      <c r="B245" s="5"/>
      <c r="C245" s="5"/>
      <c r="D245" s="5" t="s">
        <v>144</v>
      </c>
      <c r="E245" s="5"/>
      <c r="F245" s="6">
        <v>44651</v>
      </c>
      <c r="G245" s="5"/>
      <c r="H245" s="5" t="s">
        <v>149</v>
      </c>
      <c r="I245" s="5"/>
      <c r="J245" s="5" t="s">
        <v>146</v>
      </c>
      <c r="K245" s="5"/>
      <c r="L245" s="5" t="s">
        <v>147</v>
      </c>
      <c r="M245" s="5"/>
      <c r="N245" s="7">
        <v>0</v>
      </c>
    </row>
    <row r="246" spans="1:14">
      <c r="A246" s="5"/>
      <c r="B246" s="5"/>
      <c r="C246" s="5"/>
      <c r="D246" s="5" t="s">
        <v>144</v>
      </c>
      <c r="E246" s="5"/>
      <c r="F246" s="6">
        <v>44680</v>
      </c>
      <c r="G246" s="5"/>
      <c r="H246" s="5" t="s">
        <v>150</v>
      </c>
      <c r="I246" s="5"/>
      <c r="J246" s="5" t="s">
        <v>146</v>
      </c>
      <c r="K246" s="5"/>
      <c r="L246" s="5" t="s">
        <v>147</v>
      </c>
      <c r="M246" s="5"/>
      <c r="N246" s="7">
        <v>0</v>
      </c>
    </row>
    <row r="247" spans="1:14">
      <c r="A247" s="5"/>
      <c r="B247" s="5"/>
      <c r="C247" s="5"/>
      <c r="D247" s="5" t="s">
        <v>144</v>
      </c>
      <c r="E247" s="5"/>
      <c r="F247" s="6">
        <v>44712</v>
      </c>
      <c r="G247" s="5"/>
      <c r="H247" s="5" t="s">
        <v>151</v>
      </c>
      <c r="I247" s="5"/>
      <c r="J247" s="5" t="s">
        <v>146</v>
      </c>
      <c r="K247" s="5"/>
      <c r="L247" s="5" t="s">
        <v>147</v>
      </c>
      <c r="M247" s="5"/>
      <c r="N247" s="7">
        <v>0</v>
      </c>
    </row>
    <row r="248" spans="1:14">
      <c r="A248" s="5"/>
      <c r="B248" s="5"/>
      <c r="C248" s="5"/>
      <c r="D248" s="5" t="s">
        <v>144</v>
      </c>
      <c r="E248" s="5"/>
      <c r="F248" s="6">
        <v>44742</v>
      </c>
      <c r="G248" s="5"/>
      <c r="H248" s="5" t="s">
        <v>152</v>
      </c>
      <c r="I248" s="5"/>
      <c r="J248" s="5" t="s">
        <v>146</v>
      </c>
      <c r="K248" s="5"/>
      <c r="L248" s="5" t="s">
        <v>147</v>
      </c>
      <c r="M248" s="5"/>
      <c r="N248" s="7">
        <v>0</v>
      </c>
    </row>
    <row r="249" spans="1:14">
      <c r="A249" s="5"/>
      <c r="B249" s="5"/>
      <c r="C249" s="5"/>
      <c r="D249" s="5" t="s">
        <v>144</v>
      </c>
      <c r="E249" s="5"/>
      <c r="F249" s="6">
        <v>44771</v>
      </c>
      <c r="G249" s="5"/>
      <c r="H249" s="5" t="s">
        <v>153</v>
      </c>
      <c r="I249" s="5"/>
      <c r="J249" s="5" t="s">
        <v>146</v>
      </c>
      <c r="K249" s="5"/>
      <c r="L249" s="5" t="s">
        <v>147</v>
      </c>
      <c r="M249" s="5"/>
      <c r="N249" s="7">
        <v>0</v>
      </c>
    </row>
    <row r="250" spans="1:14">
      <c r="A250" s="5"/>
      <c r="B250" s="5"/>
      <c r="C250" s="5"/>
      <c r="D250" s="5" t="s">
        <v>144</v>
      </c>
      <c r="E250" s="5"/>
      <c r="F250" s="6">
        <v>44712</v>
      </c>
      <c r="G250" s="5"/>
      <c r="H250" s="5" t="s">
        <v>154</v>
      </c>
      <c r="I250" s="5"/>
      <c r="J250" s="5" t="s">
        <v>155</v>
      </c>
      <c r="K250" s="5"/>
      <c r="L250" s="5" t="s">
        <v>147</v>
      </c>
      <c r="M250" s="5"/>
      <c r="N250" s="7">
        <v>0</v>
      </c>
    </row>
    <row r="251" spans="1:14">
      <c r="A251" s="5"/>
      <c r="B251" s="5"/>
      <c r="C251" s="5"/>
      <c r="D251" s="5" t="s">
        <v>144</v>
      </c>
      <c r="E251" s="5"/>
      <c r="F251" s="6">
        <v>44592</v>
      </c>
      <c r="G251" s="5"/>
      <c r="H251" s="5" t="s">
        <v>156</v>
      </c>
      <c r="I251" s="5"/>
      <c r="J251" s="5" t="s">
        <v>157</v>
      </c>
      <c r="K251" s="5"/>
      <c r="L251" s="5" t="s">
        <v>147</v>
      </c>
      <c r="M251" s="5"/>
      <c r="N251" s="7">
        <v>0</v>
      </c>
    </row>
    <row r="252" spans="1:14">
      <c r="A252" s="5"/>
      <c r="B252" s="5"/>
      <c r="C252" s="5"/>
      <c r="D252" s="5" t="s">
        <v>144</v>
      </c>
      <c r="E252" s="5"/>
      <c r="F252" s="6">
        <v>44620</v>
      </c>
      <c r="G252" s="5"/>
      <c r="H252" s="5" t="s">
        <v>158</v>
      </c>
      <c r="I252" s="5"/>
      <c r="J252" s="5" t="s">
        <v>157</v>
      </c>
      <c r="K252" s="5"/>
      <c r="L252" s="5" t="s">
        <v>147</v>
      </c>
      <c r="M252" s="5"/>
      <c r="N252" s="7">
        <v>0</v>
      </c>
    </row>
    <row r="253" spans="1:14">
      <c r="A253" s="5"/>
      <c r="B253" s="5"/>
      <c r="C253" s="5"/>
      <c r="D253" s="5" t="s">
        <v>144</v>
      </c>
      <c r="E253" s="5"/>
      <c r="F253" s="6">
        <v>44651</v>
      </c>
      <c r="G253" s="5"/>
      <c r="H253" s="5" t="s">
        <v>159</v>
      </c>
      <c r="I253" s="5"/>
      <c r="J253" s="5" t="s">
        <v>157</v>
      </c>
      <c r="K253" s="5"/>
      <c r="L253" s="5" t="s">
        <v>147</v>
      </c>
      <c r="M253" s="5"/>
      <c r="N253" s="7">
        <v>0</v>
      </c>
    </row>
    <row r="254" spans="1:14">
      <c r="A254" s="5"/>
      <c r="B254" s="5"/>
      <c r="C254" s="5"/>
      <c r="D254" s="5" t="s">
        <v>144</v>
      </c>
      <c r="E254" s="5"/>
      <c r="F254" s="6">
        <v>44680</v>
      </c>
      <c r="G254" s="5"/>
      <c r="H254" s="5" t="s">
        <v>160</v>
      </c>
      <c r="I254" s="5"/>
      <c r="J254" s="5" t="s">
        <v>157</v>
      </c>
      <c r="K254" s="5"/>
      <c r="L254" s="5" t="s">
        <v>147</v>
      </c>
      <c r="M254" s="5"/>
      <c r="N254" s="7">
        <v>0</v>
      </c>
    </row>
    <row r="255" spans="1:14">
      <c r="A255" s="5"/>
      <c r="B255" s="5"/>
      <c r="C255" s="5"/>
      <c r="D255" s="5" t="s">
        <v>144</v>
      </c>
      <c r="E255" s="5"/>
      <c r="F255" s="6">
        <v>44712</v>
      </c>
      <c r="G255" s="5"/>
      <c r="H255" s="5" t="s">
        <v>161</v>
      </c>
      <c r="I255" s="5"/>
      <c r="J255" s="5" t="s">
        <v>157</v>
      </c>
      <c r="K255" s="5"/>
      <c r="L255" s="5" t="s">
        <v>147</v>
      </c>
      <c r="M255" s="5"/>
      <c r="N255" s="7">
        <v>0</v>
      </c>
    </row>
    <row r="256" spans="1:14">
      <c r="A256" s="5"/>
      <c r="B256" s="5"/>
      <c r="C256" s="5"/>
      <c r="D256" s="5" t="s">
        <v>144</v>
      </c>
      <c r="E256" s="5"/>
      <c r="F256" s="6">
        <v>44742</v>
      </c>
      <c r="G256" s="5"/>
      <c r="H256" s="5" t="s">
        <v>162</v>
      </c>
      <c r="I256" s="5"/>
      <c r="J256" s="5" t="s">
        <v>157</v>
      </c>
      <c r="K256" s="5"/>
      <c r="L256" s="5" t="s">
        <v>147</v>
      </c>
      <c r="M256" s="5"/>
      <c r="N256" s="7">
        <v>0</v>
      </c>
    </row>
    <row r="257" spans="1:14">
      <c r="A257" s="5"/>
      <c r="B257" s="5"/>
      <c r="C257" s="5"/>
      <c r="D257" s="5" t="s">
        <v>144</v>
      </c>
      <c r="E257" s="5"/>
      <c r="F257" s="6">
        <v>44771</v>
      </c>
      <c r="G257" s="5"/>
      <c r="H257" s="5" t="s">
        <v>163</v>
      </c>
      <c r="I257" s="5"/>
      <c r="J257" s="5" t="s">
        <v>164</v>
      </c>
      <c r="K257" s="5"/>
      <c r="L257" s="5" t="s">
        <v>147</v>
      </c>
      <c r="M257" s="5"/>
      <c r="N257" s="7">
        <v>0</v>
      </c>
    </row>
    <row r="258" spans="1:14">
      <c r="A258" s="5"/>
      <c r="B258" s="5"/>
      <c r="C258" s="5"/>
      <c r="D258" s="5" t="s">
        <v>144</v>
      </c>
      <c r="E258" s="5"/>
      <c r="F258" s="6">
        <v>44712</v>
      </c>
      <c r="G258" s="5"/>
      <c r="H258" s="5" t="s">
        <v>165</v>
      </c>
      <c r="I258" s="5"/>
      <c r="J258" s="5" t="s">
        <v>166</v>
      </c>
      <c r="K258" s="5"/>
      <c r="L258" s="5" t="s">
        <v>147</v>
      </c>
      <c r="M258" s="5"/>
      <c r="N258" s="7">
        <v>0</v>
      </c>
    </row>
    <row r="259" spans="1:14">
      <c r="A259" s="5"/>
      <c r="B259" s="5"/>
      <c r="C259" s="5"/>
      <c r="D259" s="5" t="s">
        <v>144</v>
      </c>
      <c r="E259" s="5"/>
      <c r="F259" s="6">
        <v>44592</v>
      </c>
      <c r="G259" s="5"/>
      <c r="H259" s="5" t="s">
        <v>167</v>
      </c>
      <c r="I259" s="5"/>
      <c r="J259" s="5" t="s">
        <v>155</v>
      </c>
      <c r="K259" s="5"/>
      <c r="L259" s="5" t="s">
        <v>147</v>
      </c>
      <c r="M259" s="5"/>
      <c r="N259" s="7">
        <v>0</v>
      </c>
    </row>
    <row r="260" spans="1:14">
      <c r="A260" s="5"/>
      <c r="B260" s="5"/>
      <c r="C260" s="5"/>
      <c r="D260" s="5" t="s">
        <v>144</v>
      </c>
      <c r="E260" s="5"/>
      <c r="F260" s="6">
        <v>44620</v>
      </c>
      <c r="G260" s="5"/>
      <c r="H260" s="5" t="s">
        <v>168</v>
      </c>
      <c r="I260" s="5"/>
      <c r="J260" s="5" t="s">
        <v>155</v>
      </c>
      <c r="K260" s="5"/>
      <c r="L260" s="5" t="s">
        <v>147</v>
      </c>
      <c r="M260" s="5"/>
      <c r="N260" s="7">
        <v>0</v>
      </c>
    </row>
    <row r="261" spans="1:14">
      <c r="A261" s="5"/>
      <c r="B261" s="5"/>
      <c r="C261" s="5"/>
      <c r="D261" s="5" t="s">
        <v>144</v>
      </c>
      <c r="E261" s="5"/>
      <c r="F261" s="6">
        <v>44651</v>
      </c>
      <c r="G261" s="5"/>
      <c r="H261" s="5" t="s">
        <v>169</v>
      </c>
      <c r="I261" s="5"/>
      <c r="J261" s="5" t="s">
        <v>155</v>
      </c>
      <c r="K261" s="5"/>
      <c r="L261" s="5" t="s">
        <v>147</v>
      </c>
      <c r="M261" s="5"/>
      <c r="N261" s="7">
        <v>0</v>
      </c>
    </row>
    <row r="262" spans="1:14">
      <c r="A262" s="5"/>
      <c r="B262" s="5"/>
      <c r="C262" s="5"/>
      <c r="D262" s="5" t="s">
        <v>144</v>
      </c>
      <c r="E262" s="5"/>
      <c r="F262" s="6">
        <v>44680</v>
      </c>
      <c r="G262" s="5"/>
      <c r="H262" s="5" t="s">
        <v>170</v>
      </c>
      <c r="I262" s="5"/>
      <c r="J262" s="5" t="s">
        <v>155</v>
      </c>
      <c r="K262" s="5"/>
      <c r="L262" s="5" t="s">
        <v>147</v>
      </c>
      <c r="M262" s="5"/>
      <c r="N262" s="7">
        <v>0</v>
      </c>
    </row>
    <row r="263" spans="1:14">
      <c r="A263" s="5"/>
      <c r="B263" s="5"/>
      <c r="C263" s="5"/>
      <c r="D263" s="5" t="s">
        <v>144</v>
      </c>
      <c r="E263" s="5"/>
      <c r="F263" s="6">
        <v>44712</v>
      </c>
      <c r="G263" s="5"/>
      <c r="H263" s="5" t="s">
        <v>171</v>
      </c>
      <c r="I263" s="5"/>
      <c r="J263" s="5" t="s">
        <v>155</v>
      </c>
      <c r="K263" s="5"/>
      <c r="L263" s="5" t="s">
        <v>147</v>
      </c>
      <c r="M263" s="5"/>
      <c r="N263" s="7">
        <v>0</v>
      </c>
    </row>
    <row r="264" spans="1:14">
      <c r="A264" s="5"/>
      <c r="B264" s="5"/>
      <c r="C264" s="5"/>
      <c r="D264" s="5" t="s">
        <v>144</v>
      </c>
      <c r="E264" s="5"/>
      <c r="F264" s="6">
        <v>44742</v>
      </c>
      <c r="G264" s="5"/>
      <c r="H264" s="5" t="s">
        <v>172</v>
      </c>
      <c r="I264" s="5"/>
      <c r="J264" s="5" t="s">
        <v>155</v>
      </c>
      <c r="K264" s="5"/>
      <c r="L264" s="5" t="s">
        <v>147</v>
      </c>
      <c r="M264" s="5"/>
      <c r="N264" s="7">
        <v>0</v>
      </c>
    </row>
    <row r="265" spans="1:14">
      <c r="A265" s="5"/>
      <c r="B265" s="5"/>
      <c r="C265" s="5"/>
      <c r="D265" s="5" t="s">
        <v>144</v>
      </c>
      <c r="E265" s="5"/>
      <c r="F265" s="6">
        <v>44771</v>
      </c>
      <c r="G265" s="5"/>
      <c r="H265" s="5" t="s">
        <v>173</v>
      </c>
      <c r="I265" s="5"/>
      <c r="J265" s="5" t="s">
        <v>174</v>
      </c>
      <c r="K265" s="5"/>
      <c r="L265" s="5" t="s">
        <v>147</v>
      </c>
      <c r="M265" s="5"/>
      <c r="N265" s="7">
        <v>0</v>
      </c>
    </row>
    <row r="266" spans="1:14">
      <c r="A266" s="5"/>
      <c r="B266" s="5"/>
      <c r="C266" s="5"/>
      <c r="D266" s="5" t="s">
        <v>144</v>
      </c>
      <c r="E266" s="5"/>
      <c r="F266" s="6">
        <v>44592</v>
      </c>
      <c r="G266" s="5"/>
      <c r="H266" s="5" t="s">
        <v>175</v>
      </c>
      <c r="I266" s="5"/>
      <c r="J266" s="5" t="s">
        <v>176</v>
      </c>
      <c r="K266" s="5"/>
      <c r="L266" s="5" t="s">
        <v>147</v>
      </c>
      <c r="M266" s="5"/>
      <c r="N266" s="7">
        <v>0</v>
      </c>
    </row>
    <row r="267" spans="1:14">
      <c r="A267" s="5"/>
      <c r="B267" s="5"/>
      <c r="C267" s="5"/>
      <c r="D267" s="5" t="s">
        <v>144</v>
      </c>
      <c r="E267" s="5"/>
      <c r="F267" s="6">
        <v>44620</v>
      </c>
      <c r="G267" s="5"/>
      <c r="H267" s="5" t="s">
        <v>177</v>
      </c>
      <c r="I267" s="5"/>
      <c r="J267" s="5" t="s">
        <v>176</v>
      </c>
      <c r="K267" s="5"/>
      <c r="L267" s="5" t="s">
        <v>147</v>
      </c>
      <c r="M267" s="5"/>
      <c r="N267" s="7">
        <v>0</v>
      </c>
    </row>
    <row r="268" spans="1:14">
      <c r="A268" s="5"/>
      <c r="B268" s="5"/>
      <c r="C268" s="5"/>
      <c r="D268" s="5" t="s">
        <v>144</v>
      </c>
      <c r="E268" s="5"/>
      <c r="F268" s="6">
        <v>44651</v>
      </c>
      <c r="G268" s="5"/>
      <c r="H268" s="5" t="s">
        <v>178</v>
      </c>
      <c r="I268" s="5"/>
      <c r="J268" s="5" t="s">
        <v>176</v>
      </c>
      <c r="K268" s="5"/>
      <c r="L268" s="5" t="s">
        <v>147</v>
      </c>
      <c r="M268" s="5"/>
      <c r="N268" s="7">
        <v>0</v>
      </c>
    </row>
    <row r="269" spans="1:14">
      <c r="A269" s="5"/>
      <c r="B269" s="5"/>
      <c r="C269" s="5"/>
      <c r="D269" s="5" t="s">
        <v>144</v>
      </c>
      <c r="E269" s="5"/>
      <c r="F269" s="6">
        <v>44680</v>
      </c>
      <c r="G269" s="5"/>
      <c r="H269" s="5" t="s">
        <v>179</v>
      </c>
      <c r="I269" s="5"/>
      <c r="J269" s="5" t="s">
        <v>176</v>
      </c>
      <c r="K269" s="5"/>
      <c r="L269" s="5" t="s">
        <v>147</v>
      </c>
      <c r="M269" s="5"/>
      <c r="N269" s="7">
        <v>0</v>
      </c>
    </row>
    <row r="270" spans="1:14">
      <c r="A270" s="5"/>
      <c r="B270" s="5"/>
      <c r="C270" s="5"/>
      <c r="D270" s="5" t="s">
        <v>144</v>
      </c>
      <c r="E270" s="5"/>
      <c r="F270" s="6">
        <v>44712</v>
      </c>
      <c r="G270" s="5"/>
      <c r="H270" s="5" t="s">
        <v>180</v>
      </c>
      <c r="I270" s="5"/>
      <c r="J270" s="5" t="s">
        <v>181</v>
      </c>
      <c r="K270" s="5"/>
      <c r="L270" s="5" t="s">
        <v>147</v>
      </c>
      <c r="M270" s="5"/>
      <c r="N270" s="7">
        <v>0</v>
      </c>
    </row>
    <row r="271" spans="1:14">
      <c r="A271" s="5"/>
      <c r="B271" s="5"/>
      <c r="C271" s="5"/>
      <c r="D271" s="5" t="s">
        <v>144</v>
      </c>
      <c r="E271" s="5"/>
      <c r="F271" s="6">
        <v>44742</v>
      </c>
      <c r="G271" s="5"/>
      <c r="H271" s="5" t="s">
        <v>182</v>
      </c>
      <c r="I271" s="5"/>
      <c r="J271" s="5" t="s">
        <v>181</v>
      </c>
      <c r="K271" s="5"/>
      <c r="L271" s="5" t="s">
        <v>147</v>
      </c>
      <c r="M271" s="5"/>
      <c r="N271" s="7">
        <v>0</v>
      </c>
    </row>
    <row r="272" spans="1:14">
      <c r="A272" s="5"/>
      <c r="B272" s="5"/>
      <c r="C272" s="5"/>
      <c r="D272" s="5" t="s">
        <v>144</v>
      </c>
      <c r="E272" s="5"/>
      <c r="F272" s="6">
        <v>44771</v>
      </c>
      <c r="G272" s="5"/>
      <c r="H272" s="5" t="s">
        <v>183</v>
      </c>
      <c r="I272" s="5"/>
      <c r="J272" s="5" t="s">
        <v>157</v>
      </c>
      <c r="K272" s="5"/>
      <c r="L272" s="5" t="s">
        <v>147</v>
      </c>
      <c r="M272" s="5"/>
      <c r="N272" s="7">
        <v>0</v>
      </c>
    </row>
    <row r="273" spans="1:14">
      <c r="A273" s="5"/>
      <c r="B273" s="5"/>
      <c r="C273" s="5"/>
      <c r="D273" s="5" t="s">
        <v>144</v>
      </c>
      <c r="E273" s="5"/>
      <c r="F273" s="6">
        <v>44592</v>
      </c>
      <c r="G273" s="5"/>
      <c r="H273" s="5" t="s">
        <v>184</v>
      </c>
      <c r="I273" s="5"/>
      <c r="J273" s="5" t="s">
        <v>185</v>
      </c>
      <c r="K273" s="5"/>
      <c r="L273" s="5" t="s">
        <v>147</v>
      </c>
      <c r="M273" s="5"/>
      <c r="N273" s="7">
        <v>0</v>
      </c>
    </row>
    <row r="274" spans="1:14">
      <c r="A274" s="5"/>
      <c r="B274" s="5"/>
      <c r="C274" s="5"/>
      <c r="D274" s="5" t="s">
        <v>144</v>
      </c>
      <c r="E274" s="5"/>
      <c r="F274" s="6">
        <v>44620</v>
      </c>
      <c r="G274" s="5"/>
      <c r="H274" s="5" t="s">
        <v>186</v>
      </c>
      <c r="I274" s="5"/>
      <c r="J274" s="5" t="s">
        <v>185</v>
      </c>
      <c r="K274" s="5"/>
      <c r="L274" s="5" t="s">
        <v>147</v>
      </c>
      <c r="M274" s="5"/>
      <c r="N274" s="7">
        <v>0</v>
      </c>
    </row>
    <row r="275" spans="1:14">
      <c r="A275" s="5"/>
      <c r="B275" s="5"/>
      <c r="C275" s="5"/>
      <c r="D275" s="5" t="s">
        <v>144</v>
      </c>
      <c r="E275" s="5"/>
      <c r="F275" s="6">
        <v>44651</v>
      </c>
      <c r="G275" s="5"/>
      <c r="H275" s="5" t="s">
        <v>187</v>
      </c>
      <c r="I275" s="5"/>
      <c r="J275" s="5" t="s">
        <v>185</v>
      </c>
      <c r="K275" s="5"/>
      <c r="L275" s="5" t="s">
        <v>147</v>
      </c>
      <c r="M275" s="5"/>
      <c r="N275" s="7">
        <v>0</v>
      </c>
    </row>
    <row r="276" spans="1:14">
      <c r="A276" s="5"/>
      <c r="B276" s="5"/>
      <c r="C276" s="5"/>
      <c r="D276" s="5" t="s">
        <v>144</v>
      </c>
      <c r="E276" s="5"/>
      <c r="F276" s="6">
        <v>44680</v>
      </c>
      <c r="G276" s="5"/>
      <c r="H276" s="5" t="s">
        <v>188</v>
      </c>
      <c r="I276" s="5"/>
      <c r="J276" s="5" t="s">
        <v>185</v>
      </c>
      <c r="K276" s="5"/>
      <c r="L276" s="5" t="s">
        <v>147</v>
      </c>
      <c r="M276" s="5"/>
      <c r="N276" s="7">
        <v>0</v>
      </c>
    </row>
    <row r="277" spans="1:14">
      <c r="A277" s="5"/>
      <c r="B277" s="5"/>
      <c r="C277" s="5"/>
      <c r="D277" s="5" t="s">
        <v>144</v>
      </c>
      <c r="E277" s="5"/>
      <c r="F277" s="6">
        <v>44712</v>
      </c>
      <c r="G277" s="5"/>
      <c r="H277" s="5" t="s">
        <v>189</v>
      </c>
      <c r="I277" s="5"/>
      <c r="J277" s="5" t="s">
        <v>176</v>
      </c>
      <c r="K277" s="5"/>
      <c r="L277" s="5" t="s">
        <v>147</v>
      </c>
      <c r="M277" s="5"/>
      <c r="N277" s="7">
        <v>0</v>
      </c>
    </row>
    <row r="278" spans="1:14">
      <c r="A278" s="5"/>
      <c r="B278" s="5"/>
      <c r="C278" s="5"/>
      <c r="D278" s="5" t="s">
        <v>144</v>
      </c>
      <c r="E278" s="5"/>
      <c r="F278" s="6">
        <v>44742</v>
      </c>
      <c r="G278" s="5"/>
      <c r="H278" s="5" t="s">
        <v>190</v>
      </c>
      <c r="I278" s="5"/>
      <c r="J278" s="5" t="s">
        <v>176</v>
      </c>
      <c r="K278" s="5"/>
      <c r="L278" s="5" t="s">
        <v>147</v>
      </c>
      <c r="M278" s="5"/>
      <c r="N278" s="7">
        <v>0</v>
      </c>
    </row>
    <row r="279" spans="1:14">
      <c r="A279" s="5"/>
      <c r="B279" s="5"/>
      <c r="C279" s="5"/>
      <c r="D279" s="5" t="s">
        <v>144</v>
      </c>
      <c r="E279" s="5"/>
      <c r="F279" s="6">
        <v>44771</v>
      </c>
      <c r="G279" s="5"/>
      <c r="H279" s="5" t="s">
        <v>191</v>
      </c>
      <c r="I279" s="5"/>
      <c r="J279" s="5" t="s">
        <v>155</v>
      </c>
      <c r="K279" s="5"/>
      <c r="L279" s="5" t="s">
        <v>147</v>
      </c>
      <c r="M279" s="5"/>
      <c r="N279" s="7">
        <v>0</v>
      </c>
    </row>
    <row r="280" spans="1:14">
      <c r="A280" s="5"/>
      <c r="B280" s="5"/>
      <c r="C280" s="5"/>
      <c r="D280" s="5" t="s">
        <v>144</v>
      </c>
      <c r="E280" s="5"/>
      <c r="F280" s="6">
        <v>44592</v>
      </c>
      <c r="G280" s="5"/>
      <c r="H280" s="5" t="s">
        <v>192</v>
      </c>
      <c r="I280" s="5"/>
      <c r="J280" s="5" t="s">
        <v>166</v>
      </c>
      <c r="K280" s="5"/>
      <c r="L280" s="5" t="s">
        <v>147</v>
      </c>
      <c r="M280" s="5"/>
      <c r="N280" s="7">
        <v>0</v>
      </c>
    </row>
    <row r="281" spans="1:14">
      <c r="A281" s="5"/>
      <c r="B281" s="5"/>
      <c r="C281" s="5"/>
      <c r="D281" s="5" t="s">
        <v>144</v>
      </c>
      <c r="E281" s="5"/>
      <c r="F281" s="6">
        <v>44620</v>
      </c>
      <c r="G281" s="5"/>
      <c r="H281" s="5" t="s">
        <v>193</v>
      </c>
      <c r="I281" s="5"/>
      <c r="J281" s="5" t="s">
        <v>166</v>
      </c>
      <c r="K281" s="5"/>
      <c r="L281" s="5" t="s">
        <v>147</v>
      </c>
      <c r="M281" s="5"/>
      <c r="N281" s="7">
        <v>0</v>
      </c>
    </row>
    <row r="282" spans="1:14">
      <c r="A282" s="5"/>
      <c r="B282" s="5"/>
      <c r="C282" s="5"/>
      <c r="D282" s="5" t="s">
        <v>144</v>
      </c>
      <c r="E282" s="5"/>
      <c r="F282" s="6">
        <v>44651</v>
      </c>
      <c r="G282" s="5"/>
      <c r="H282" s="5" t="s">
        <v>194</v>
      </c>
      <c r="I282" s="5"/>
      <c r="J282" s="5" t="s">
        <v>166</v>
      </c>
      <c r="K282" s="5"/>
      <c r="L282" s="5" t="s">
        <v>147</v>
      </c>
      <c r="M282" s="5"/>
      <c r="N282" s="7">
        <v>0</v>
      </c>
    </row>
    <row r="283" spans="1:14">
      <c r="A283" s="5"/>
      <c r="B283" s="5"/>
      <c r="C283" s="5"/>
      <c r="D283" s="5" t="s">
        <v>144</v>
      </c>
      <c r="E283" s="5"/>
      <c r="F283" s="6">
        <v>44680</v>
      </c>
      <c r="G283" s="5"/>
      <c r="H283" s="5" t="s">
        <v>195</v>
      </c>
      <c r="I283" s="5"/>
      <c r="J283" s="5" t="s">
        <v>166</v>
      </c>
      <c r="K283" s="5"/>
      <c r="L283" s="5" t="s">
        <v>147</v>
      </c>
      <c r="M283" s="5"/>
      <c r="N283" s="7">
        <v>0</v>
      </c>
    </row>
    <row r="284" spans="1:14">
      <c r="A284" s="5"/>
      <c r="B284" s="5"/>
      <c r="C284" s="5"/>
      <c r="D284" s="5" t="s">
        <v>144</v>
      </c>
      <c r="E284" s="5"/>
      <c r="F284" s="6">
        <v>44712</v>
      </c>
      <c r="G284" s="5"/>
      <c r="H284" s="5" t="s">
        <v>196</v>
      </c>
      <c r="I284" s="5"/>
      <c r="J284" s="5" t="s">
        <v>185</v>
      </c>
      <c r="K284" s="5"/>
      <c r="L284" s="5" t="s">
        <v>147</v>
      </c>
      <c r="M284" s="5"/>
      <c r="N284" s="7">
        <v>0</v>
      </c>
    </row>
    <row r="285" spans="1:14">
      <c r="A285" s="5"/>
      <c r="B285" s="5"/>
      <c r="C285" s="5"/>
      <c r="D285" s="5" t="s">
        <v>144</v>
      </c>
      <c r="E285" s="5"/>
      <c r="F285" s="6">
        <v>44742</v>
      </c>
      <c r="G285" s="5"/>
      <c r="H285" s="5" t="s">
        <v>197</v>
      </c>
      <c r="I285" s="5"/>
      <c r="J285" s="5" t="s">
        <v>185</v>
      </c>
      <c r="K285" s="5"/>
      <c r="L285" s="5" t="s">
        <v>147</v>
      </c>
      <c r="M285" s="5"/>
      <c r="N285" s="7">
        <v>0</v>
      </c>
    </row>
    <row r="286" spans="1:14">
      <c r="A286" s="5"/>
      <c r="B286" s="5"/>
      <c r="C286" s="5"/>
      <c r="D286" s="5" t="s">
        <v>144</v>
      </c>
      <c r="E286" s="5"/>
      <c r="F286" s="6">
        <v>44771</v>
      </c>
      <c r="G286" s="5"/>
      <c r="H286" s="5" t="s">
        <v>198</v>
      </c>
      <c r="I286" s="5"/>
      <c r="J286" s="5" t="s">
        <v>181</v>
      </c>
      <c r="K286" s="5"/>
      <c r="L286" s="5" t="s">
        <v>147</v>
      </c>
      <c r="M286" s="5"/>
      <c r="N286" s="7">
        <v>0</v>
      </c>
    </row>
    <row r="287" spans="1:14">
      <c r="A287" s="5"/>
      <c r="B287" s="5"/>
      <c r="C287" s="5"/>
      <c r="D287" s="5" t="s">
        <v>144</v>
      </c>
      <c r="E287" s="5"/>
      <c r="F287" s="6">
        <v>44592</v>
      </c>
      <c r="G287" s="5"/>
      <c r="H287" s="5" t="s">
        <v>199</v>
      </c>
      <c r="I287" s="5"/>
      <c r="J287" s="5" t="s">
        <v>200</v>
      </c>
      <c r="K287" s="5"/>
      <c r="L287" s="5" t="s">
        <v>147</v>
      </c>
      <c r="M287" s="5"/>
      <c r="N287" s="7">
        <v>0</v>
      </c>
    </row>
    <row r="288" spans="1:14">
      <c r="A288" s="5"/>
      <c r="B288" s="5"/>
      <c r="C288" s="5"/>
      <c r="D288" s="5" t="s">
        <v>144</v>
      </c>
      <c r="E288" s="5"/>
      <c r="F288" s="6">
        <v>44620</v>
      </c>
      <c r="G288" s="5"/>
      <c r="H288" s="5" t="s">
        <v>201</v>
      </c>
      <c r="I288" s="5"/>
      <c r="J288" s="5" t="s">
        <v>200</v>
      </c>
      <c r="K288" s="5"/>
      <c r="L288" s="5" t="s">
        <v>147</v>
      </c>
      <c r="M288" s="5"/>
      <c r="N288" s="7">
        <v>0</v>
      </c>
    </row>
    <row r="289" spans="1:14">
      <c r="A289" s="5"/>
      <c r="B289" s="5"/>
      <c r="C289" s="5"/>
      <c r="D289" s="5" t="s">
        <v>144</v>
      </c>
      <c r="E289" s="5"/>
      <c r="F289" s="6">
        <v>44651</v>
      </c>
      <c r="G289" s="5"/>
      <c r="H289" s="5" t="s">
        <v>202</v>
      </c>
      <c r="I289" s="5"/>
      <c r="J289" s="5" t="s">
        <v>200</v>
      </c>
      <c r="K289" s="5"/>
      <c r="L289" s="5" t="s">
        <v>147</v>
      </c>
      <c r="M289" s="5"/>
      <c r="N289" s="7">
        <v>0</v>
      </c>
    </row>
    <row r="290" spans="1:14">
      <c r="A290" s="5"/>
      <c r="B290" s="5"/>
      <c r="C290" s="5"/>
      <c r="D290" s="5" t="s">
        <v>144</v>
      </c>
      <c r="E290" s="5"/>
      <c r="F290" s="6">
        <v>44680</v>
      </c>
      <c r="G290" s="5"/>
      <c r="H290" s="5" t="s">
        <v>203</v>
      </c>
      <c r="I290" s="5"/>
      <c r="J290" s="5" t="s">
        <v>200</v>
      </c>
      <c r="K290" s="5"/>
      <c r="L290" s="5" t="s">
        <v>147</v>
      </c>
      <c r="M290" s="5"/>
      <c r="N290" s="7">
        <v>0</v>
      </c>
    </row>
    <row r="291" spans="1:14">
      <c r="A291" s="5"/>
      <c r="B291" s="5"/>
      <c r="C291" s="5"/>
      <c r="D291" s="5" t="s">
        <v>144</v>
      </c>
      <c r="E291" s="5"/>
      <c r="F291" s="6">
        <v>44712</v>
      </c>
      <c r="G291" s="5"/>
      <c r="H291" s="5" t="s">
        <v>204</v>
      </c>
      <c r="I291" s="5"/>
      <c r="J291" s="5" t="s">
        <v>166</v>
      </c>
      <c r="K291" s="5"/>
      <c r="L291" s="5" t="s">
        <v>147</v>
      </c>
      <c r="M291" s="5"/>
      <c r="N291" s="7">
        <v>0</v>
      </c>
    </row>
    <row r="292" spans="1:14">
      <c r="A292" s="5"/>
      <c r="B292" s="5"/>
      <c r="C292" s="5"/>
      <c r="D292" s="5" t="s">
        <v>144</v>
      </c>
      <c r="E292" s="5"/>
      <c r="F292" s="6">
        <v>44742</v>
      </c>
      <c r="G292" s="5"/>
      <c r="H292" s="5" t="s">
        <v>205</v>
      </c>
      <c r="I292" s="5"/>
      <c r="J292" s="5" t="s">
        <v>166</v>
      </c>
      <c r="K292" s="5"/>
      <c r="L292" s="5" t="s">
        <v>147</v>
      </c>
      <c r="M292" s="5"/>
      <c r="N292" s="7">
        <v>0</v>
      </c>
    </row>
    <row r="293" spans="1:14">
      <c r="A293" s="5"/>
      <c r="B293" s="5"/>
      <c r="C293" s="5"/>
      <c r="D293" s="5" t="s">
        <v>144</v>
      </c>
      <c r="E293" s="5"/>
      <c r="F293" s="6">
        <v>44771</v>
      </c>
      <c r="G293" s="5"/>
      <c r="H293" s="5" t="s">
        <v>206</v>
      </c>
      <c r="I293" s="5"/>
      <c r="J293" s="5" t="s">
        <v>176</v>
      </c>
      <c r="K293" s="5"/>
      <c r="L293" s="5" t="s">
        <v>147</v>
      </c>
      <c r="M293" s="5"/>
      <c r="N293" s="7">
        <v>0</v>
      </c>
    </row>
    <row r="294" spans="1:14">
      <c r="A294" s="5"/>
      <c r="B294" s="5"/>
      <c r="C294" s="5"/>
      <c r="D294" s="5" t="s">
        <v>144</v>
      </c>
      <c r="E294" s="5"/>
      <c r="F294" s="6">
        <v>44592</v>
      </c>
      <c r="G294" s="5"/>
      <c r="H294" s="5" t="s">
        <v>207</v>
      </c>
      <c r="I294" s="5"/>
      <c r="J294" s="5" t="s">
        <v>155</v>
      </c>
      <c r="K294" s="5"/>
      <c r="L294" s="5" t="s">
        <v>147</v>
      </c>
      <c r="M294" s="5"/>
      <c r="N294" s="7">
        <v>0</v>
      </c>
    </row>
    <row r="295" spans="1:14">
      <c r="A295" s="5"/>
      <c r="B295" s="5"/>
      <c r="C295" s="5"/>
      <c r="D295" s="5" t="s">
        <v>144</v>
      </c>
      <c r="E295" s="5"/>
      <c r="F295" s="6">
        <v>44712</v>
      </c>
      <c r="G295" s="5"/>
      <c r="H295" s="5" t="s">
        <v>208</v>
      </c>
      <c r="I295" s="5"/>
      <c r="J295" s="5" t="s">
        <v>200</v>
      </c>
      <c r="K295" s="5"/>
      <c r="L295" s="5" t="s">
        <v>147</v>
      </c>
      <c r="M295" s="5"/>
      <c r="N295" s="7">
        <v>0</v>
      </c>
    </row>
    <row r="296" spans="1:14">
      <c r="A296" s="5"/>
      <c r="B296" s="5"/>
      <c r="C296" s="5"/>
      <c r="D296" s="5" t="s">
        <v>144</v>
      </c>
      <c r="E296" s="5"/>
      <c r="F296" s="6">
        <v>44742</v>
      </c>
      <c r="G296" s="5"/>
      <c r="H296" s="5" t="s">
        <v>209</v>
      </c>
      <c r="I296" s="5"/>
      <c r="J296" s="5" t="s">
        <v>200</v>
      </c>
      <c r="K296" s="5"/>
      <c r="L296" s="5" t="s">
        <v>147</v>
      </c>
      <c r="M296" s="5"/>
      <c r="N296" s="7">
        <v>0</v>
      </c>
    </row>
    <row r="297" spans="1:14">
      <c r="A297" s="5"/>
      <c r="B297" s="5"/>
      <c r="C297" s="5"/>
      <c r="D297" s="5" t="s">
        <v>144</v>
      </c>
      <c r="E297" s="5"/>
      <c r="F297" s="6">
        <v>44771</v>
      </c>
      <c r="G297" s="5"/>
      <c r="H297" s="5" t="s">
        <v>210</v>
      </c>
      <c r="I297" s="5"/>
      <c r="J297" s="5" t="s">
        <v>211</v>
      </c>
      <c r="K297" s="5"/>
      <c r="L297" s="5" t="s">
        <v>147</v>
      </c>
      <c r="M297" s="5"/>
      <c r="N297" s="7">
        <v>0</v>
      </c>
    </row>
    <row r="298" spans="1:14">
      <c r="A298" s="5"/>
      <c r="B298" s="5"/>
      <c r="C298" s="5"/>
      <c r="D298" s="5" t="s">
        <v>144</v>
      </c>
      <c r="E298" s="5"/>
      <c r="F298" s="6">
        <v>44771</v>
      </c>
      <c r="G298" s="5"/>
      <c r="H298" s="5" t="s">
        <v>212</v>
      </c>
      <c r="I298" s="5"/>
      <c r="J298" s="5" t="s">
        <v>213</v>
      </c>
      <c r="K298" s="5"/>
      <c r="L298" s="5" t="s">
        <v>147</v>
      </c>
      <c r="M298" s="5"/>
      <c r="N298" s="7">
        <v>0</v>
      </c>
    </row>
    <row r="299" spans="1:14">
      <c r="A299" s="5"/>
      <c r="B299" s="5"/>
      <c r="C299" s="5"/>
      <c r="D299" s="5" t="s">
        <v>144</v>
      </c>
      <c r="E299" s="5"/>
      <c r="F299" s="6">
        <v>44771</v>
      </c>
      <c r="G299" s="5"/>
      <c r="H299" s="5" t="s">
        <v>214</v>
      </c>
      <c r="I299" s="5"/>
      <c r="J299" s="5" t="s">
        <v>185</v>
      </c>
      <c r="K299" s="5"/>
      <c r="L299" s="5" t="s">
        <v>147</v>
      </c>
      <c r="M299" s="5"/>
      <c r="N299" s="7">
        <v>0</v>
      </c>
    </row>
    <row r="300" spans="1:14">
      <c r="A300" s="5"/>
      <c r="B300" s="5"/>
      <c r="C300" s="5"/>
      <c r="D300" s="5" t="s">
        <v>144</v>
      </c>
      <c r="E300" s="5"/>
      <c r="F300" s="6">
        <v>44771</v>
      </c>
      <c r="G300" s="5"/>
      <c r="H300" s="5" t="s">
        <v>215</v>
      </c>
      <c r="I300" s="5"/>
      <c r="J300" s="5" t="s">
        <v>166</v>
      </c>
      <c r="K300" s="5"/>
      <c r="L300" s="5" t="s">
        <v>147</v>
      </c>
      <c r="M300" s="5"/>
      <c r="N300" s="7">
        <v>0</v>
      </c>
    </row>
    <row r="301" spans="1:14">
      <c r="A301" s="5"/>
      <c r="B301" s="5"/>
      <c r="C301" s="5"/>
      <c r="D301" s="5" t="s">
        <v>144</v>
      </c>
      <c r="E301" s="5"/>
      <c r="F301" s="6">
        <v>44771</v>
      </c>
      <c r="G301" s="5"/>
      <c r="H301" s="5" t="s">
        <v>216</v>
      </c>
      <c r="I301" s="5"/>
      <c r="J301" s="5" t="s">
        <v>200</v>
      </c>
      <c r="K301" s="5"/>
      <c r="L301" s="5" t="s">
        <v>147</v>
      </c>
      <c r="M301" s="5"/>
      <c r="N301" s="7">
        <v>0</v>
      </c>
    </row>
    <row r="302" spans="1:14">
      <c r="A302" s="5"/>
      <c r="B302" s="5"/>
      <c r="C302" s="5"/>
      <c r="D302" s="5" t="s">
        <v>144</v>
      </c>
      <c r="E302" s="5"/>
      <c r="F302" s="6">
        <v>44771</v>
      </c>
      <c r="G302" s="5"/>
      <c r="H302" s="5" t="s">
        <v>217</v>
      </c>
      <c r="I302" s="5"/>
      <c r="J302" s="5" t="s">
        <v>164</v>
      </c>
      <c r="K302" s="5"/>
      <c r="L302" s="5" t="s">
        <v>147</v>
      </c>
      <c r="M302" s="5"/>
      <c r="N302" s="7">
        <v>0</v>
      </c>
    </row>
    <row r="303" spans="1:14">
      <c r="A303" s="5"/>
      <c r="B303" s="5"/>
      <c r="C303" s="5"/>
      <c r="D303" s="5" t="s">
        <v>144</v>
      </c>
      <c r="E303" s="5"/>
      <c r="F303" s="6">
        <v>44771</v>
      </c>
      <c r="G303" s="5"/>
      <c r="H303" s="5" t="s">
        <v>218</v>
      </c>
      <c r="I303" s="5"/>
      <c r="J303" s="5" t="s">
        <v>213</v>
      </c>
      <c r="K303" s="5"/>
      <c r="L303" s="5" t="s">
        <v>147</v>
      </c>
      <c r="M303" s="5"/>
      <c r="N303" s="7">
        <v>0</v>
      </c>
    </row>
    <row r="304" spans="1:14">
      <c r="A304" s="5"/>
      <c r="B304" s="5"/>
      <c r="C304" s="5"/>
      <c r="D304" s="5" t="s">
        <v>144</v>
      </c>
      <c r="E304" s="5"/>
      <c r="F304" s="6">
        <v>44804</v>
      </c>
      <c r="G304" s="5"/>
      <c r="H304" s="5" t="s">
        <v>219</v>
      </c>
      <c r="I304" s="5"/>
      <c r="J304" s="5" t="s">
        <v>155</v>
      </c>
      <c r="K304" s="5"/>
      <c r="L304" s="5" t="s">
        <v>147</v>
      </c>
      <c r="M304" s="5"/>
      <c r="N304" s="7">
        <v>0</v>
      </c>
    </row>
    <row r="305" spans="1:14">
      <c r="A305" s="5"/>
      <c r="B305" s="5"/>
      <c r="C305" s="5"/>
      <c r="D305" s="5" t="s">
        <v>144</v>
      </c>
      <c r="E305" s="5"/>
      <c r="F305" s="6">
        <v>44804</v>
      </c>
      <c r="G305" s="5"/>
      <c r="H305" s="5" t="s">
        <v>220</v>
      </c>
      <c r="I305" s="5"/>
      <c r="J305" s="5" t="s">
        <v>181</v>
      </c>
      <c r="K305" s="5"/>
      <c r="L305" s="5" t="s">
        <v>147</v>
      </c>
      <c r="M305" s="5"/>
      <c r="N305" s="7">
        <v>0</v>
      </c>
    </row>
    <row r="306" spans="1:14">
      <c r="A306" s="5"/>
      <c r="B306" s="5"/>
      <c r="C306" s="5"/>
      <c r="D306" s="5" t="s">
        <v>144</v>
      </c>
      <c r="E306" s="5"/>
      <c r="F306" s="6">
        <v>44804</v>
      </c>
      <c r="G306" s="5"/>
      <c r="H306" s="5" t="s">
        <v>221</v>
      </c>
      <c r="I306" s="5"/>
      <c r="J306" s="5" t="s">
        <v>176</v>
      </c>
      <c r="K306" s="5"/>
      <c r="L306" s="5" t="s">
        <v>147</v>
      </c>
      <c r="M306" s="5"/>
      <c r="N306" s="7">
        <v>0</v>
      </c>
    </row>
    <row r="307" spans="1:14">
      <c r="A307" s="5"/>
      <c r="B307" s="5"/>
      <c r="C307" s="5"/>
      <c r="D307" s="5" t="s">
        <v>144</v>
      </c>
      <c r="E307" s="5"/>
      <c r="F307" s="6">
        <v>44804</v>
      </c>
      <c r="G307" s="5"/>
      <c r="H307" s="5" t="s">
        <v>222</v>
      </c>
      <c r="I307" s="5"/>
      <c r="J307" s="5" t="s">
        <v>166</v>
      </c>
      <c r="K307" s="5"/>
      <c r="L307" s="5" t="s">
        <v>147</v>
      </c>
      <c r="M307" s="5"/>
      <c r="N307" s="7">
        <v>0</v>
      </c>
    </row>
    <row r="308" spans="1:14">
      <c r="A308" s="5"/>
      <c r="B308" s="5"/>
      <c r="C308" s="5"/>
      <c r="D308" s="5" t="s">
        <v>144</v>
      </c>
      <c r="E308" s="5"/>
      <c r="F308" s="6">
        <v>44804</v>
      </c>
      <c r="G308" s="5"/>
      <c r="H308" s="5" t="s">
        <v>223</v>
      </c>
      <c r="I308" s="5"/>
      <c r="J308" s="5" t="s">
        <v>213</v>
      </c>
      <c r="K308" s="5"/>
      <c r="L308" s="5" t="s">
        <v>147</v>
      </c>
      <c r="M308" s="5"/>
      <c r="N308" s="7">
        <v>0</v>
      </c>
    </row>
    <row r="309" spans="1:14">
      <c r="A309" s="5"/>
      <c r="B309" s="5"/>
      <c r="C309" s="5"/>
      <c r="D309" s="5" t="s">
        <v>144</v>
      </c>
      <c r="E309" s="5"/>
      <c r="F309" s="6">
        <v>44804</v>
      </c>
      <c r="G309" s="5"/>
      <c r="H309" s="5" t="s">
        <v>224</v>
      </c>
      <c r="I309" s="5"/>
      <c r="J309" s="5" t="s">
        <v>185</v>
      </c>
      <c r="K309" s="5"/>
      <c r="L309" s="5" t="s">
        <v>147</v>
      </c>
      <c r="M309" s="5"/>
      <c r="N309" s="7">
        <v>0</v>
      </c>
    </row>
    <row r="310" spans="1:14">
      <c r="A310" s="5"/>
      <c r="B310" s="5"/>
      <c r="C310" s="5"/>
      <c r="D310" s="5" t="s">
        <v>144</v>
      </c>
      <c r="E310" s="5"/>
      <c r="F310" s="6">
        <v>44804</v>
      </c>
      <c r="G310" s="5"/>
      <c r="H310" s="5" t="s">
        <v>225</v>
      </c>
      <c r="I310" s="5"/>
      <c r="J310" s="5" t="s">
        <v>200</v>
      </c>
      <c r="K310" s="5"/>
      <c r="L310" s="5" t="s">
        <v>147</v>
      </c>
      <c r="M310" s="5"/>
      <c r="N310" s="7">
        <v>0</v>
      </c>
    </row>
    <row r="311" spans="1:14">
      <c r="A311" s="5"/>
      <c r="B311" s="5"/>
      <c r="C311" s="5"/>
      <c r="D311" s="5" t="s">
        <v>144</v>
      </c>
      <c r="E311" s="5"/>
      <c r="F311" s="6">
        <v>44834</v>
      </c>
      <c r="G311" s="5"/>
      <c r="H311" s="5" t="s">
        <v>226</v>
      </c>
      <c r="I311" s="5"/>
      <c r="J311" s="5" t="s">
        <v>174</v>
      </c>
      <c r="K311" s="5"/>
      <c r="L311" s="5" t="s">
        <v>147</v>
      </c>
      <c r="M311" s="5"/>
      <c r="N311" s="7">
        <v>0</v>
      </c>
    </row>
    <row r="312" spans="1:14">
      <c r="A312" s="5"/>
      <c r="B312" s="5"/>
      <c r="C312" s="5"/>
      <c r="D312" s="5" t="s">
        <v>144</v>
      </c>
      <c r="E312" s="5"/>
      <c r="F312" s="6">
        <v>44834</v>
      </c>
      <c r="G312" s="5"/>
      <c r="H312" s="5" t="s">
        <v>227</v>
      </c>
      <c r="I312" s="5"/>
      <c r="J312" s="5" t="s">
        <v>181</v>
      </c>
      <c r="K312" s="5"/>
      <c r="L312" s="5" t="s">
        <v>147</v>
      </c>
      <c r="M312" s="5"/>
      <c r="N312" s="7">
        <v>0</v>
      </c>
    </row>
    <row r="313" spans="1:14">
      <c r="A313" s="5"/>
      <c r="B313" s="5"/>
      <c r="C313" s="5"/>
      <c r="D313" s="5" t="s">
        <v>144</v>
      </c>
      <c r="E313" s="5"/>
      <c r="F313" s="6">
        <v>44834</v>
      </c>
      <c r="G313" s="5"/>
      <c r="H313" s="5" t="s">
        <v>228</v>
      </c>
      <c r="I313" s="5"/>
      <c r="J313" s="5" t="s">
        <v>176</v>
      </c>
      <c r="K313" s="5"/>
      <c r="L313" s="5" t="s">
        <v>147</v>
      </c>
      <c r="M313" s="5"/>
      <c r="N313" s="7">
        <v>0</v>
      </c>
    </row>
    <row r="314" spans="1:14">
      <c r="A314" s="5"/>
      <c r="B314" s="5"/>
      <c r="C314" s="5"/>
      <c r="D314" s="5" t="s">
        <v>144</v>
      </c>
      <c r="E314" s="5"/>
      <c r="F314" s="6">
        <v>44834</v>
      </c>
      <c r="G314" s="5"/>
      <c r="H314" s="5" t="s">
        <v>229</v>
      </c>
      <c r="I314" s="5"/>
      <c r="J314" s="5" t="s">
        <v>213</v>
      </c>
      <c r="K314" s="5"/>
      <c r="L314" s="5" t="s">
        <v>147</v>
      </c>
      <c r="M314" s="5"/>
      <c r="N314" s="7">
        <v>0</v>
      </c>
    </row>
    <row r="315" spans="1:14">
      <c r="A315" s="5"/>
      <c r="B315" s="5"/>
      <c r="C315" s="5"/>
      <c r="D315" s="5" t="s">
        <v>144</v>
      </c>
      <c r="E315" s="5"/>
      <c r="F315" s="6">
        <v>44834</v>
      </c>
      <c r="G315" s="5"/>
      <c r="H315" s="5" t="s">
        <v>230</v>
      </c>
      <c r="I315" s="5"/>
      <c r="J315" s="5" t="s">
        <v>185</v>
      </c>
      <c r="K315" s="5"/>
      <c r="L315" s="5" t="s">
        <v>147</v>
      </c>
      <c r="M315" s="5"/>
      <c r="N315" s="7">
        <v>0</v>
      </c>
    </row>
    <row r="316" spans="1:14">
      <c r="A316" s="5"/>
      <c r="B316" s="5"/>
      <c r="C316" s="5"/>
      <c r="D316" s="5" t="s">
        <v>144</v>
      </c>
      <c r="E316" s="5"/>
      <c r="F316" s="6">
        <v>44834</v>
      </c>
      <c r="G316" s="5"/>
      <c r="H316" s="5" t="s">
        <v>231</v>
      </c>
      <c r="I316" s="5"/>
      <c r="J316" s="5" t="s">
        <v>166</v>
      </c>
      <c r="K316" s="5"/>
      <c r="L316" s="5" t="s">
        <v>147</v>
      </c>
      <c r="M316" s="5"/>
      <c r="N316" s="7">
        <v>0</v>
      </c>
    </row>
    <row r="317" spans="1:14">
      <c r="A317" s="5"/>
      <c r="B317" s="5"/>
      <c r="C317" s="5"/>
      <c r="D317" s="5" t="s">
        <v>144</v>
      </c>
      <c r="E317" s="5"/>
      <c r="F317" s="6">
        <v>44834</v>
      </c>
      <c r="G317" s="5"/>
      <c r="H317" s="5" t="s">
        <v>232</v>
      </c>
      <c r="I317" s="5"/>
      <c r="J317" s="5" t="s">
        <v>200</v>
      </c>
      <c r="K317" s="5"/>
      <c r="L317" s="5" t="s">
        <v>147</v>
      </c>
      <c r="M317" s="5"/>
      <c r="N317" s="7">
        <v>0</v>
      </c>
    </row>
    <row r="318" spans="1:14">
      <c r="A318" s="5"/>
      <c r="B318" s="5"/>
      <c r="C318" s="5"/>
      <c r="D318" s="5" t="s">
        <v>144</v>
      </c>
      <c r="E318" s="5"/>
      <c r="F318" s="6">
        <v>44834</v>
      </c>
      <c r="G318" s="5"/>
      <c r="H318" s="5" t="s">
        <v>233</v>
      </c>
      <c r="I318" s="5"/>
      <c r="J318" s="5" t="s">
        <v>155</v>
      </c>
      <c r="K318" s="5"/>
      <c r="L318" s="5" t="s">
        <v>147</v>
      </c>
      <c r="M318" s="5"/>
      <c r="N318" s="7">
        <v>0</v>
      </c>
    </row>
    <row r="319" spans="1:14">
      <c r="A319" s="5"/>
      <c r="B319" s="5"/>
      <c r="C319" s="5"/>
      <c r="D319" s="5" t="s">
        <v>31</v>
      </c>
      <c r="E319" s="5"/>
      <c r="F319" s="6">
        <v>44839</v>
      </c>
      <c r="G319" s="5"/>
      <c r="H319" s="5" t="s">
        <v>234</v>
      </c>
      <c r="I319" s="5"/>
      <c r="J319" s="5" t="s">
        <v>92</v>
      </c>
      <c r="K319" s="5"/>
      <c r="L319" s="5"/>
      <c r="M319" s="5"/>
      <c r="N319" s="7">
        <v>-373.42</v>
      </c>
    </row>
    <row r="320" spans="1:14">
      <c r="A320" s="5"/>
      <c r="B320" s="5"/>
      <c r="C320" s="5"/>
      <c r="D320" s="5" t="s">
        <v>36</v>
      </c>
      <c r="E320" s="5"/>
      <c r="F320" s="6">
        <v>44588</v>
      </c>
      <c r="G320" s="5"/>
      <c r="H320" s="5" t="s">
        <v>235</v>
      </c>
      <c r="I320" s="5"/>
      <c r="J320" s="5"/>
      <c r="K320" s="5"/>
      <c r="L320" s="5" t="s">
        <v>236</v>
      </c>
      <c r="M320" s="5"/>
      <c r="N320" s="7">
        <v>116.63</v>
      </c>
    </row>
    <row r="321" spans="1:14">
      <c r="A321" s="5"/>
      <c r="B321" s="5"/>
      <c r="C321" s="5"/>
      <c r="D321" s="5" t="s">
        <v>31</v>
      </c>
      <c r="E321" s="5"/>
      <c r="F321" s="6">
        <v>44566</v>
      </c>
      <c r="G321" s="5"/>
      <c r="H321" s="5" t="s">
        <v>237</v>
      </c>
      <c r="I321" s="5"/>
      <c r="J321" s="5" t="s">
        <v>56</v>
      </c>
      <c r="K321" s="5"/>
      <c r="L321" s="5" t="s">
        <v>57</v>
      </c>
      <c r="M321" s="5"/>
      <c r="N321" s="7">
        <v>-140.01</v>
      </c>
    </row>
    <row r="322" spans="1:14">
      <c r="A322" s="5"/>
      <c r="B322" s="5"/>
      <c r="C322" s="5"/>
      <c r="D322" s="5" t="s">
        <v>31</v>
      </c>
      <c r="E322" s="5"/>
      <c r="F322" s="6">
        <v>44566</v>
      </c>
      <c r="G322" s="5"/>
      <c r="H322" s="5" t="s">
        <v>238</v>
      </c>
      <c r="I322" s="5"/>
      <c r="J322" s="5" t="s">
        <v>239</v>
      </c>
      <c r="K322" s="5"/>
      <c r="L322" s="5"/>
      <c r="M322" s="5"/>
      <c r="N322" s="7">
        <v>-1510.52</v>
      </c>
    </row>
    <row r="323" spans="1:14">
      <c r="A323" s="5"/>
      <c r="B323" s="5"/>
      <c r="C323" s="5"/>
      <c r="D323" s="5" t="s">
        <v>31</v>
      </c>
      <c r="E323" s="5"/>
      <c r="F323" s="6">
        <v>44566</v>
      </c>
      <c r="G323" s="5"/>
      <c r="H323" s="5" t="s">
        <v>240</v>
      </c>
      <c r="I323" s="5"/>
      <c r="J323" s="5" t="s">
        <v>72</v>
      </c>
      <c r="K323" s="5"/>
      <c r="L323" s="5"/>
      <c r="M323" s="5"/>
      <c r="N323" s="7">
        <v>-2096.5</v>
      </c>
    </row>
    <row r="324" spans="1:14">
      <c r="A324" s="5"/>
      <c r="B324" s="5"/>
      <c r="C324" s="5"/>
      <c r="D324" s="5" t="s">
        <v>31</v>
      </c>
      <c r="E324" s="5"/>
      <c r="F324" s="6">
        <v>44566</v>
      </c>
      <c r="G324" s="5"/>
      <c r="H324" s="5" t="s">
        <v>241</v>
      </c>
      <c r="I324" s="5"/>
      <c r="J324" s="5" t="s">
        <v>89</v>
      </c>
      <c r="K324" s="5"/>
      <c r="L324" s="5"/>
      <c r="M324" s="5"/>
      <c r="N324" s="7">
        <v>-240</v>
      </c>
    </row>
    <row r="325" spans="1:14">
      <c r="A325" s="5"/>
      <c r="B325" s="5"/>
      <c r="C325" s="5"/>
      <c r="D325" s="5" t="s">
        <v>31</v>
      </c>
      <c r="E325" s="5"/>
      <c r="F325" s="6">
        <v>44566</v>
      </c>
      <c r="G325" s="5"/>
      <c r="H325" s="5" t="s">
        <v>242</v>
      </c>
      <c r="I325" s="5"/>
      <c r="J325" s="5" t="s">
        <v>243</v>
      </c>
      <c r="K325" s="5"/>
      <c r="L325" s="5"/>
      <c r="M325" s="5"/>
      <c r="N325" s="7">
        <v>-1450</v>
      </c>
    </row>
    <row r="326" spans="1:14">
      <c r="A326" s="5"/>
      <c r="B326" s="5"/>
      <c r="C326" s="5"/>
      <c r="D326" s="5" t="s">
        <v>31</v>
      </c>
      <c r="E326" s="5"/>
      <c r="F326" s="6">
        <v>44566</v>
      </c>
      <c r="G326" s="5"/>
      <c r="H326" s="5" t="s">
        <v>244</v>
      </c>
      <c r="I326" s="5"/>
      <c r="J326" s="5" t="s">
        <v>245</v>
      </c>
      <c r="K326" s="5"/>
      <c r="L326" s="5"/>
      <c r="M326" s="5"/>
      <c r="N326" s="7">
        <v>-4158.95</v>
      </c>
    </row>
    <row r="327" spans="1:14">
      <c r="A327" s="5"/>
      <c r="B327" s="5"/>
      <c r="C327" s="5"/>
      <c r="D327" s="5" t="s">
        <v>31</v>
      </c>
      <c r="E327" s="5"/>
      <c r="F327" s="6">
        <v>44566</v>
      </c>
      <c r="G327" s="5"/>
      <c r="H327" s="5" t="s">
        <v>246</v>
      </c>
      <c r="I327" s="5"/>
      <c r="J327" s="5" t="s">
        <v>247</v>
      </c>
      <c r="K327" s="5"/>
      <c r="L327" s="5"/>
      <c r="M327" s="5"/>
      <c r="N327" s="7">
        <v>-152.58000000000001</v>
      </c>
    </row>
    <row r="328" spans="1:14">
      <c r="A328" s="5"/>
      <c r="B328" s="5"/>
      <c r="C328" s="5"/>
      <c r="D328" s="5" t="s">
        <v>31</v>
      </c>
      <c r="E328" s="5"/>
      <c r="F328" s="6">
        <v>44566</v>
      </c>
      <c r="G328" s="5"/>
      <c r="H328" s="5" t="s">
        <v>248</v>
      </c>
      <c r="I328" s="5"/>
      <c r="J328" s="5" t="s">
        <v>249</v>
      </c>
      <c r="K328" s="5"/>
      <c r="L328" s="5"/>
      <c r="M328" s="5"/>
      <c r="N328" s="7">
        <v>-2806</v>
      </c>
    </row>
    <row r="329" spans="1:14">
      <c r="A329" s="5"/>
      <c r="B329" s="5"/>
      <c r="C329" s="5"/>
      <c r="D329" s="5" t="s">
        <v>31</v>
      </c>
      <c r="E329" s="5"/>
      <c r="F329" s="6">
        <v>44566</v>
      </c>
      <c r="G329" s="5"/>
      <c r="H329" s="5" t="s">
        <v>250</v>
      </c>
      <c r="I329" s="5"/>
      <c r="J329" s="5" t="s">
        <v>251</v>
      </c>
      <c r="K329" s="5"/>
      <c r="L329" s="5"/>
      <c r="M329" s="5"/>
      <c r="N329" s="7">
        <v>-4210</v>
      </c>
    </row>
    <row r="330" spans="1:14">
      <c r="A330" s="5"/>
      <c r="B330" s="5"/>
      <c r="C330" s="5"/>
      <c r="D330" s="5" t="s">
        <v>31</v>
      </c>
      <c r="E330" s="5"/>
      <c r="F330" s="6">
        <v>44566</v>
      </c>
      <c r="G330" s="5"/>
      <c r="H330" s="5" t="s">
        <v>252</v>
      </c>
      <c r="I330" s="5"/>
      <c r="J330" s="5" t="s">
        <v>78</v>
      </c>
      <c r="K330" s="5"/>
      <c r="L330" s="5" t="s">
        <v>57</v>
      </c>
      <c r="M330" s="5"/>
      <c r="N330" s="7">
        <v>-250.34</v>
      </c>
    </row>
    <row r="331" spans="1:14">
      <c r="A331" s="5"/>
      <c r="B331" s="5"/>
      <c r="C331" s="5"/>
      <c r="D331" s="5" t="s">
        <v>31</v>
      </c>
      <c r="E331" s="5"/>
      <c r="F331" s="6">
        <v>44566</v>
      </c>
      <c r="G331" s="5"/>
      <c r="H331" s="5" t="s">
        <v>253</v>
      </c>
      <c r="I331" s="5"/>
      <c r="J331" s="5" t="s">
        <v>254</v>
      </c>
      <c r="K331" s="5"/>
      <c r="L331" s="5"/>
      <c r="M331" s="5"/>
      <c r="N331" s="7">
        <v>-159.99</v>
      </c>
    </row>
    <row r="332" spans="1:14">
      <c r="A332" s="5"/>
      <c r="B332" s="5"/>
      <c r="C332" s="5"/>
      <c r="D332" s="5" t="s">
        <v>31</v>
      </c>
      <c r="E332" s="5"/>
      <c r="F332" s="6">
        <v>44573</v>
      </c>
      <c r="G332" s="5"/>
      <c r="H332" s="5" t="s">
        <v>255</v>
      </c>
      <c r="I332" s="5"/>
      <c r="J332" s="5" t="s">
        <v>256</v>
      </c>
      <c r="K332" s="5"/>
      <c r="L332" s="5"/>
      <c r="M332" s="5"/>
      <c r="N332" s="7">
        <v>-7720</v>
      </c>
    </row>
    <row r="333" spans="1:14">
      <c r="A333" s="5"/>
      <c r="B333" s="5"/>
      <c r="C333" s="5"/>
      <c r="D333" s="5" t="s">
        <v>31</v>
      </c>
      <c r="E333" s="5"/>
      <c r="F333" s="6">
        <v>44573</v>
      </c>
      <c r="G333" s="5"/>
      <c r="H333" s="5" t="s">
        <v>257</v>
      </c>
      <c r="I333" s="5"/>
      <c r="J333" s="5" t="s">
        <v>258</v>
      </c>
      <c r="K333" s="5"/>
      <c r="L333" s="5"/>
      <c r="M333" s="5"/>
      <c r="N333" s="7">
        <v>-510</v>
      </c>
    </row>
    <row r="334" spans="1:14">
      <c r="A334" s="5"/>
      <c r="B334" s="5"/>
      <c r="C334" s="5"/>
      <c r="D334" s="5" t="s">
        <v>31</v>
      </c>
      <c r="E334" s="5"/>
      <c r="F334" s="6">
        <v>44573</v>
      </c>
      <c r="G334" s="5"/>
      <c r="H334" s="5" t="s">
        <v>259</v>
      </c>
      <c r="I334" s="5"/>
      <c r="J334" s="5" t="s">
        <v>247</v>
      </c>
      <c r="K334" s="5"/>
      <c r="L334" s="5"/>
      <c r="M334" s="5"/>
      <c r="N334" s="7">
        <v>-403.25</v>
      </c>
    </row>
    <row r="335" spans="1:14">
      <c r="A335" s="5"/>
      <c r="B335" s="5"/>
      <c r="C335" s="5"/>
      <c r="D335" s="5" t="s">
        <v>31</v>
      </c>
      <c r="E335" s="5"/>
      <c r="F335" s="6">
        <v>44573</v>
      </c>
      <c r="G335" s="5"/>
      <c r="H335" s="5" t="s">
        <v>260</v>
      </c>
      <c r="I335" s="5"/>
      <c r="J335" s="5" t="s">
        <v>261</v>
      </c>
      <c r="K335" s="5"/>
      <c r="L335" s="5"/>
      <c r="M335" s="5"/>
      <c r="N335" s="7">
        <v>-1025.74</v>
      </c>
    </row>
    <row r="336" spans="1:14">
      <c r="A336" s="5"/>
      <c r="B336" s="5"/>
      <c r="C336" s="5"/>
      <c r="D336" s="5" t="s">
        <v>31</v>
      </c>
      <c r="E336" s="5"/>
      <c r="F336" s="6">
        <v>44573</v>
      </c>
      <c r="G336" s="5"/>
      <c r="H336" s="5" t="s">
        <v>262</v>
      </c>
      <c r="I336" s="5"/>
      <c r="J336" s="5" t="s">
        <v>263</v>
      </c>
      <c r="K336" s="5"/>
      <c r="L336" s="5"/>
      <c r="M336" s="5"/>
      <c r="N336" s="7">
        <v>-200</v>
      </c>
    </row>
    <row r="337" spans="1:14">
      <c r="A337" s="5"/>
      <c r="B337" s="5"/>
      <c r="C337" s="5"/>
      <c r="D337" s="5" t="s">
        <v>31</v>
      </c>
      <c r="E337" s="5"/>
      <c r="F337" s="6">
        <v>44573</v>
      </c>
      <c r="G337" s="5"/>
      <c r="H337" s="5" t="s">
        <v>264</v>
      </c>
      <c r="I337" s="5"/>
      <c r="J337" s="5" t="s">
        <v>73</v>
      </c>
      <c r="K337" s="5"/>
      <c r="L337" s="5"/>
      <c r="M337" s="5"/>
      <c r="N337" s="7">
        <v>-115</v>
      </c>
    </row>
    <row r="338" spans="1:14">
      <c r="A338" s="5"/>
      <c r="B338" s="5"/>
      <c r="C338" s="5"/>
      <c r="D338" s="5" t="s">
        <v>31</v>
      </c>
      <c r="E338" s="5"/>
      <c r="F338" s="6">
        <v>44573</v>
      </c>
      <c r="G338" s="5"/>
      <c r="H338" s="5" t="s">
        <v>265</v>
      </c>
      <c r="I338" s="5"/>
      <c r="J338" s="5" t="s">
        <v>75</v>
      </c>
      <c r="K338" s="5"/>
      <c r="L338" s="5" t="s">
        <v>266</v>
      </c>
      <c r="M338" s="5"/>
      <c r="N338" s="7">
        <v>-139.34</v>
      </c>
    </row>
    <row r="339" spans="1:14">
      <c r="A339" s="5"/>
      <c r="B339" s="5"/>
      <c r="C339" s="5"/>
      <c r="D339" s="5" t="s">
        <v>31</v>
      </c>
      <c r="E339" s="5"/>
      <c r="F339" s="6">
        <v>44573</v>
      </c>
      <c r="G339" s="5"/>
      <c r="H339" s="5" t="s">
        <v>267</v>
      </c>
      <c r="I339" s="5"/>
      <c r="J339" s="5" t="s">
        <v>76</v>
      </c>
      <c r="K339" s="5"/>
      <c r="L339" s="5" t="s">
        <v>77</v>
      </c>
      <c r="M339" s="5"/>
      <c r="N339" s="7">
        <v>-144.5</v>
      </c>
    </row>
    <row r="340" spans="1:14">
      <c r="A340" s="5"/>
      <c r="B340" s="5"/>
      <c r="C340" s="5"/>
      <c r="D340" s="5" t="s">
        <v>31</v>
      </c>
      <c r="E340" s="5"/>
      <c r="F340" s="6">
        <v>44588</v>
      </c>
      <c r="G340" s="5"/>
      <c r="H340" s="5" t="s">
        <v>268</v>
      </c>
      <c r="I340" s="5"/>
      <c r="J340" s="5" t="s">
        <v>69</v>
      </c>
      <c r="K340" s="5"/>
      <c r="L340" s="5"/>
      <c r="M340" s="5"/>
      <c r="N340" s="7">
        <v>-638.02</v>
      </c>
    </row>
    <row r="341" spans="1:14">
      <c r="A341" s="5"/>
      <c r="B341" s="5"/>
      <c r="C341" s="5"/>
      <c r="D341" s="5" t="s">
        <v>31</v>
      </c>
      <c r="E341" s="5"/>
      <c r="F341" s="6">
        <v>44588</v>
      </c>
      <c r="G341" s="5"/>
      <c r="H341" s="5" t="s">
        <v>269</v>
      </c>
      <c r="I341" s="5"/>
      <c r="J341" s="5" t="s">
        <v>60</v>
      </c>
      <c r="K341" s="5"/>
      <c r="L341" s="5"/>
      <c r="M341" s="5"/>
      <c r="N341" s="7">
        <v>-307.2</v>
      </c>
    </row>
    <row r="342" spans="1:14">
      <c r="A342" s="5"/>
      <c r="B342" s="5"/>
      <c r="C342" s="5"/>
      <c r="D342" s="5" t="s">
        <v>31</v>
      </c>
      <c r="E342" s="5"/>
      <c r="F342" s="6">
        <v>44588</v>
      </c>
      <c r="G342" s="5"/>
      <c r="H342" s="5" t="s">
        <v>270</v>
      </c>
      <c r="I342" s="5"/>
      <c r="J342" s="5" t="s">
        <v>35</v>
      </c>
      <c r="K342" s="5"/>
      <c r="L342" s="5"/>
      <c r="M342" s="5"/>
      <c r="N342" s="7">
        <v>-152</v>
      </c>
    </row>
    <row r="343" spans="1:14">
      <c r="A343" s="5"/>
      <c r="B343" s="5"/>
      <c r="C343" s="5"/>
      <c r="D343" s="5" t="s">
        <v>31</v>
      </c>
      <c r="E343" s="5"/>
      <c r="F343" s="6">
        <v>44588</v>
      </c>
      <c r="G343" s="5"/>
      <c r="H343" s="5" t="s">
        <v>271</v>
      </c>
      <c r="I343" s="5"/>
      <c r="J343" s="5" t="s">
        <v>71</v>
      </c>
      <c r="K343" s="5"/>
      <c r="L343" s="5"/>
      <c r="M343" s="5"/>
      <c r="N343" s="7">
        <v>-489.25</v>
      </c>
    </row>
    <row r="344" spans="1:14">
      <c r="A344" s="5"/>
      <c r="B344" s="5"/>
      <c r="C344" s="5"/>
      <c r="D344" s="5" t="s">
        <v>31</v>
      </c>
      <c r="E344" s="5"/>
      <c r="F344" s="6">
        <v>44588</v>
      </c>
      <c r="G344" s="5"/>
      <c r="H344" s="5" t="s">
        <v>272</v>
      </c>
      <c r="I344" s="5"/>
      <c r="J344" s="5" t="s">
        <v>72</v>
      </c>
      <c r="K344" s="5"/>
      <c r="L344" s="5"/>
      <c r="M344" s="5"/>
      <c r="N344" s="7">
        <v>-918.06</v>
      </c>
    </row>
    <row r="345" spans="1:14">
      <c r="A345" s="5"/>
      <c r="B345" s="5"/>
      <c r="C345" s="5"/>
      <c r="D345" s="5" t="s">
        <v>31</v>
      </c>
      <c r="E345" s="5"/>
      <c r="F345" s="6">
        <v>44588</v>
      </c>
      <c r="G345" s="5"/>
      <c r="H345" s="5" t="s">
        <v>273</v>
      </c>
      <c r="I345" s="5"/>
      <c r="J345" s="5" t="s">
        <v>274</v>
      </c>
      <c r="K345" s="5"/>
      <c r="L345" s="5" t="s">
        <v>275</v>
      </c>
      <c r="M345" s="5"/>
      <c r="N345" s="7">
        <v>-566</v>
      </c>
    </row>
    <row r="346" spans="1:14">
      <c r="A346" s="5"/>
      <c r="B346" s="5"/>
      <c r="C346" s="5"/>
      <c r="D346" s="5" t="s">
        <v>31</v>
      </c>
      <c r="E346" s="5"/>
      <c r="F346" s="6">
        <v>44588</v>
      </c>
      <c r="G346" s="5"/>
      <c r="H346" s="5" t="s">
        <v>276</v>
      </c>
      <c r="I346" s="5"/>
      <c r="J346" s="5" t="s">
        <v>254</v>
      </c>
      <c r="K346" s="5"/>
      <c r="L346" s="5"/>
      <c r="M346" s="5"/>
      <c r="N346" s="7">
        <v>-168.3</v>
      </c>
    </row>
    <row r="347" spans="1:14">
      <c r="A347" s="5"/>
      <c r="B347" s="5"/>
      <c r="C347" s="5"/>
      <c r="D347" s="5" t="s">
        <v>31</v>
      </c>
      <c r="E347" s="5"/>
      <c r="F347" s="6">
        <v>44588</v>
      </c>
      <c r="G347" s="5"/>
      <c r="H347" s="5" t="s">
        <v>277</v>
      </c>
      <c r="I347" s="5"/>
      <c r="J347" s="5" t="s">
        <v>73</v>
      </c>
      <c r="K347" s="5"/>
      <c r="L347" s="5"/>
      <c r="M347" s="5"/>
      <c r="N347" s="7">
        <v>-141.1</v>
      </c>
    </row>
    <row r="348" spans="1:14">
      <c r="A348" s="5"/>
      <c r="B348" s="5"/>
      <c r="C348" s="5"/>
      <c r="D348" s="5" t="s">
        <v>31</v>
      </c>
      <c r="E348" s="5"/>
      <c r="F348" s="6">
        <v>44588</v>
      </c>
      <c r="G348" s="5"/>
      <c r="H348" s="5" t="s">
        <v>278</v>
      </c>
      <c r="I348" s="5"/>
      <c r="J348" s="5" t="s">
        <v>279</v>
      </c>
      <c r="K348" s="5"/>
      <c r="L348" s="5"/>
      <c r="M348" s="5"/>
      <c r="N348" s="7">
        <v>-281.35000000000002</v>
      </c>
    </row>
    <row r="349" spans="1:14">
      <c r="A349" s="5"/>
      <c r="B349" s="5"/>
      <c r="C349" s="5"/>
      <c r="D349" s="5" t="s">
        <v>31</v>
      </c>
      <c r="E349" s="5"/>
      <c r="F349" s="6">
        <v>44588</v>
      </c>
      <c r="G349" s="5"/>
      <c r="H349" s="5" t="s">
        <v>280</v>
      </c>
      <c r="I349" s="5"/>
      <c r="J349" s="5" t="s">
        <v>281</v>
      </c>
      <c r="K349" s="5"/>
      <c r="L349" s="5"/>
      <c r="M349" s="5"/>
      <c r="N349" s="7">
        <v>-116.63</v>
      </c>
    </row>
    <row r="350" spans="1:14">
      <c r="A350" s="5"/>
      <c r="B350" s="5"/>
      <c r="C350" s="5"/>
      <c r="D350" s="5" t="s">
        <v>31</v>
      </c>
      <c r="E350" s="5"/>
      <c r="F350" s="6">
        <v>44588</v>
      </c>
      <c r="G350" s="5"/>
      <c r="H350" s="5" t="s">
        <v>282</v>
      </c>
      <c r="I350" s="5"/>
      <c r="J350" s="5" t="s">
        <v>55</v>
      </c>
      <c r="K350" s="5"/>
      <c r="L350" s="5" t="s">
        <v>283</v>
      </c>
      <c r="M350" s="5"/>
      <c r="N350" s="7">
        <v>0</v>
      </c>
    </row>
    <row r="351" spans="1:14">
      <c r="A351" s="5"/>
      <c r="B351" s="5"/>
      <c r="C351" s="5"/>
      <c r="D351" s="5" t="s">
        <v>31</v>
      </c>
      <c r="E351" s="5"/>
      <c r="F351" s="6">
        <v>44588</v>
      </c>
      <c r="G351" s="5"/>
      <c r="H351" s="5" t="s">
        <v>284</v>
      </c>
      <c r="I351" s="5"/>
      <c r="J351" s="5" t="s">
        <v>249</v>
      </c>
      <c r="K351" s="5"/>
      <c r="L351" s="5"/>
      <c r="M351" s="5"/>
      <c r="N351" s="7">
        <v>-59</v>
      </c>
    </row>
    <row r="352" spans="1:14">
      <c r="A352" s="5"/>
      <c r="B352" s="5"/>
      <c r="C352" s="5"/>
      <c r="D352" s="5" t="s">
        <v>10</v>
      </c>
      <c r="E352" s="5"/>
      <c r="F352" s="6">
        <v>44592</v>
      </c>
      <c r="G352" s="5"/>
      <c r="H352" s="5" t="s">
        <v>285</v>
      </c>
      <c r="I352" s="5"/>
      <c r="J352" s="5" t="s">
        <v>286</v>
      </c>
      <c r="K352" s="5"/>
      <c r="L352" s="5" t="s">
        <v>287</v>
      </c>
      <c r="M352" s="5"/>
      <c r="N352" s="7">
        <v>-389.68</v>
      </c>
    </row>
    <row r="353" spans="1:14">
      <c r="A353" s="5"/>
      <c r="B353" s="5"/>
      <c r="C353" s="5"/>
      <c r="D353" s="5" t="s">
        <v>31</v>
      </c>
      <c r="E353" s="5"/>
      <c r="F353" s="6">
        <v>44588</v>
      </c>
      <c r="G353" s="5"/>
      <c r="H353" s="5" t="s">
        <v>288</v>
      </c>
      <c r="I353" s="5"/>
      <c r="J353" s="5" t="s">
        <v>92</v>
      </c>
      <c r="K353" s="5"/>
      <c r="L353" s="5"/>
      <c r="M353" s="5"/>
      <c r="N353" s="7">
        <v>-1487.62</v>
      </c>
    </row>
    <row r="354" spans="1:14">
      <c r="A354" s="5"/>
      <c r="B354" s="5"/>
      <c r="C354" s="5"/>
      <c r="D354" s="5" t="s">
        <v>31</v>
      </c>
      <c r="E354" s="5"/>
      <c r="F354" s="6">
        <v>44588</v>
      </c>
      <c r="G354" s="5"/>
      <c r="H354" s="5" t="s">
        <v>289</v>
      </c>
      <c r="I354" s="5"/>
      <c r="J354" s="5" t="s">
        <v>55</v>
      </c>
      <c r="K354" s="5"/>
      <c r="L354" s="5"/>
      <c r="M354" s="5"/>
      <c r="N354" s="7">
        <v>-953.12</v>
      </c>
    </row>
    <row r="355" spans="1:14">
      <c r="A355" s="5"/>
      <c r="B355" s="5"/>
      <c r="C355" s="5"/>
      <c r="D355" s="5" t="s">
        <v>144</v>
      </c>
      <c r="E355" s="5"/>
      <c r="F355" s="6">
        <v>44592</v>
      </c>
      <c r="G355" s="5"/>
      <c r="H355" s="5" t="s">
        <v>290</v>
      </c>
      <c r="I355" s="5"/>
      <c r="J355" s="5" t="s">
        <v>291</v>
      </c>
      <c r="K355" s="5"/>
      <c r="L355" s="5"/>
      <c r="M355" s="5"/>
      <c r="N355" s="7">
        <v>-1558.72</v>
      </c>
    </row>
    <row r="356" spans="1:14">
      <c r="A356" s="5"/>
      <c r="B356" s="5"/>
      <c r="C356" s="5"/>
      <c r="D356" s="5" t="s">
        <v>31</v>
      </c>
      <c r="E356" s="5"/>
      <c r="F356" s="6">
        <v>44595</v>
      </c>
      <c r="G356" s="5"/>
      <c r="H356" s="5" t="s">
        <v>292</v>
      </c>
      <c r="I356" s="5"/>
      <c r="J356" s="5" t="s">
        <v>56</v>
      </c>
      <c r="K356" s="5"/>
      <c r="L356" s="5" t="s">
        <v>57</v>
      </c>
      <c r="M356" s="5"/>
      <c r="N356" s="7">
        <v>-367.91</v>
      </c>
    </row>
    <row r="357" spans="1:14">
      <c r="A357" s="5"/>
      <c r="B357" s="5"/>
      <c r="C357" s="5"/>
      <c r="D357" s="5" t="s">
        <v>31</v>
      </c>
      <c r="E357" s="5"/>
      <c r="F357" s="6">
        <v>44595</v>
      </c>
      <c r="G357" s="5"/>
      <c r="H357" s="5" t="s">
        <v>293</v>
      </c>
      <c r="I357" s="5"/>
      <c r="J357" s="5" t="s">
        <v>294</v>
      </c>
      <c r="K357" s="5"/>
      <c r="L357" s="5"/>
      <c r="M357" s="5"/>
      <c r="N357" s="7">
        <v>-550</v>
      </c>
    </row>
    <row r="358" spans="1:14">
      <c r="A358" s="5"/>
      <c r="B358" s="5"/>
      <c r="C358" s="5"/>
      <c r="D358" s="5" t="s">
        <v>31</v>
      </c>
      <c r="E358" s="5"/>
      <c r="F358" s="6">
        <v>44595</v>
      </c>
      <c r="G358" s="5"/>
      <c r="H358" s="5" t="s">
        <v>295</v>
      </c>
      <c r="I358" s="5"/>
      <c r="J358" s="5" t="s">
        <v>60</v>
      </c>
      <c r="K358" s="5"/>
      <c r="L358" s="5"/>
      <c r="M358" s="5"/>
      <c r="N358" s="7">
        <v>-72.73</v>
      </c>
    </row>
    <row r="359" spans="1:14">
      <c r="A359" s="5"/>
      <c r="B359" s="5"/>
      <c r="C359" s="5"/>
      <c r="D359" s="5" t="s">
        <v>31</v>
      </c>
      <c r="E359" s="5"/>
      <c r="F359" s="6">
        <v>44595</v>
      </c>
      <c r="G359" s="5"/>
      <c r="H359" s="5" t="s">
        <v>296</v>
      </c>
      <c r="I359" s="5"/>
      <c r="J359" s="5" t="s">
        <v>98</v>
      </c>
      <c r="K359" s="5"/>
      <c r="L359" s="5" t="s">
        <v>297</v>
      </c>
      <c r="M359" s="5"/>
      <c r="N359" s="7">
        <v>0</v>
      </c>
    </row>
    <row r="360" spans="1:14">
      <c r="A360" s="5"/>
      <c r="B360" s="5"/>
      <c r="C360" s="5"/>
      <c r="D360" s="5" t="s">
        <v>31</v>
      </c>
      <c r="E360" s="5"/>
      <c r="F360" s="6">
        <v>44595</v>
      </c>
      <c r="G360" s="5"/>
      <c r="H360" s="5" t="s">
        <v>298</v>
      </c>
      <c r="I360" s="5"/>
      <c r="J360" s="5" t="s">
        <v>245</v>
      </c>
      <c r="K360" s="5"/>
      <c r="L360" s="5"/>
      <c r="M360" s="5"/>
      <c r="N360" s="7">
        <v>-330</v>
      </c>
    </row>
    <row r="361" spans="1:14">
      <c r="A361" s="5"/>
      <c r="B361" s="5"/>
      <c r="C361" s="5"/>
      <c r="D361" s="5" t="s">
        <v>31</v>
      </c>
      <c r="E361" s="5"/>
      <c r="F361" s="6">
        <v>44595</v>
      </c>
      <c r="G361" s="5"/>
      <c r="H361" s="5" t="s">
        <v>299</v>
      </c>
      <c r="I361" s="5"/>
      <c r="J361" s="5" t="s">
        <v>300</v>
      </c>
      <c r="K361" s="5"/>
      <c r="L361" s="5" t="s">
        <v>283</v>
      </c>
      <c r="M361" s="5"/>
      <c r="N361" s="7">
        <v>0</v>
      </c>
    </row>
    <row r="362" spans="1:14">
      <c r="A362" s="5"/>
      <c r="B362" s="5"/>
      <c r="C362" s="5"/>
      <c r="D362" s="5" t="s">
        <v>31</v>
      </c>
      <c r="E362" s="5"/>
      <c r="F362" s="6">
        <v>44595</v>
      </c>
      <c r="G362" s="5"/>
      <c r="H362" s="5" t="s">
        <v>301</v>
      </c>
      <c r="I362" s="5"/>
      <c r="J362" s="5" t="s">
        <v>302</v>
      </c>
      <c r="K362" s="5"/>
      <c r="L362" s="5"/>
      <c r="M362" s="5"/>
      <c r="N362" s="7">
        <v>-362.5</v>
      </c>
    </row>
    <row r="363" spans="1:14">
      <c r="A363" s="5"/>
      <c r="B363" s="5"/>
      <c r="C363" s="5"/>
      <c r="D363" s="5" t="s">
        <v>31</v>
      </c>
      <c r="E363" s="5"/>
      <c r="F363" s="6">
        <v>44595</v>
      </c>
      <c r="G363" s="5"/>
      <c r="H363" s="5" t="s">
        <v>303</v>
      </c>
      <c r="I363" s="5"/>
      <c r="J363" s="5" t="s">
        <v>304</v>
      </c>
      <c r="K363" s="5"/>
      <c r="L363" s="5" t="s">
        <v>305</v>
      </c>
      <c r="M363" s="5"/>
      <c r="N363" s="7">
        <v>-40</v>
      </c>
    </row>
    <row r="364" spans="1:14">
      <c r="A364" s="5"/>
      <c r="B364" s="5"/>
      <c r="C364" s="5"/>
      <c r="D364" s="5" t="s">
        <v>31</v>
      </c>
      <c r="E364" s="5"/>
      <c r="F364" s="6">
        <v>44595</v>
      </c>
      <c r="G364" s="5"/>
      <c r="H364" s="5" t="s">
        <v>306</v>
      </c>
      <c r="I364" s="5"/>
      <c r="J364" s="5" t="s">
        <v>258</v>
      </c>
      <c r="K364" s="5"/>
      <c r="L364" s="5"/>
      <c r="M364" s="5"/>
      <c r="N364" s="7">
        <v>-160</v>
      </c>
    </row>
    <row r="365" spans="1:14">
      <c r="A365" s="5"/>
      <c r="B365" s="5"/>
      <c r="C365" s="5"/>
      <c r="D365" s="5" t="s">
        <v>31</v>
      </c>
      <c r="E365" s="5"/>
      <c r="F365" s="6">
        <v>44595</v>
      </c>
      <c r="G365" s="5"/>
      <c r="H365" s="5" t="s">
        <v>307</v>
      </c>
      <c r="I365" s="5"/>
      <c r="J365" s="5" t="s">
        <v>308</v>
      </c>
      <c r="K365" s="5"/>
      <c r="L365" s="5" t="s">
        <v>309</v>
      </c>
      <c r="M365" s="5"/>
      <c r="N365" s="7">
        <v>-83.01</v>
      </c>
    </row>
    <row r="366" spans="1:14">
      <c r="A366" s="5"/>
      <c r="B366" s="5"/>
      <c r="C366" s="5"/>
      <c r="D366" s="5" t="s">
        <v>31</v>
      </c>
      <c r="E366" s="5"/>
      <c r="F366" s="6">
        <v>44595</v>
      </c>
      <c r="G366" s="5"/>
      <c r="H366" s="5" t="s">
        <v>310</v>
      </c>
      <c r="I366" s="5"/>
      <c r="J366" s="5" t="s">
        <v>96</v>
      </c>
      <c r="K366" s="5"/>
      <c r="L366" s="5" t="s">
        <v>311</v>
      </c>
      <c r="M366" s="5"/>
      <c r="N366" s="7">
        <v>-100</v>
      </c>
    </row>
    <row r="367" spans="1:14">
      <c r="A367" s="5"/>
      <c r="B367" s="5"/>
      <c r="C367" s="5"/>
      <c r="D367" s="5" t="s">
        <v>31</v>
      </c>
      <c r="E367" s="5"/>
      <c r="F367" s="6">
        <v>44595</v>
      </c>
      <c r="G367" s="5"/>
      <c r="H367" s="5" t="s">
        <v>312</v>
      </c>
      <c r="I367" s="5"/>
      <c r="J367" s="5" t="s">
        <v>313</v>
      </c>
      <c r="K367" s="5"/>
      <c r="L367" s="5"/>
      <c r="M367" s="5"/>
      <c r="N367" s="7">
        <v>-11.58</v>
      </c>
    </row>
    <row r="368" spans="1:14">
      <c r="A368" s="5"/>
      <c r="B368" s="5"/>
      <c r="C368" s="5"/>
      <c r="D368" s="5" t="s">
        <v>31</v>
      </c>
      <c r="E368" s="5"/>
      <c r="F368" s="6">
        <v>44595</v>
      </c>
      <c r="G368" s="5"/>
      <c r="H368" s="5" t="s">
        <v>314</v>
      </c>
      <c r="I368" s="5"/>
      <c r="J368" s="5" t="s">
        <v>300</v>
      </c>
      <c r="K368" s="5"/>
      <c r="L368" s="5"/>
      <c r="M368" s="5"/>
      <c r="N368" s="7">
        <v>-2162.94</v>
      </c>
    </row>
    <row r="369" spans="1:14">
      <c r="A369" s="5"/>
      <c r="B369" s="5"/>
      <c r="C369" s="5"/>
      <c r="D369" s="5" t="s">
        <v>31</v>
      </c>
      <c r="E369" s="5"/>
      <c r="F369" s="6">
        <v>44596</v>
      </c>
      <c r="G369" s="5"/>
      <c r="H369" s="5" t="s">
        <v>315</v>
      </c>
      <c r="I369" s="5"/>
      <c r="J369" s="5" t="s">
        <v>316</v>
      </c>
      <c r="K369" s="5"/>
      <c r="L369" s="5"/>
      <c r="M369" s="5"/>
      <c r="N369" s="7">
        <v>-15000</v>
      </c>
    </row>
    <row r="370" spans="1:14">
      <c r="A370" s="5"/>
      <c r="B370" s="5"/>
      <c r="C370" s="5"/>
      <c r="D370" s="5" t="s">
        <v>31</v>
      </c>
      <c r="E370" s="5"/>
      <c r="F370" s="6">
        <v>44601</v>
      </c>
      <c r="G370" s="5"/>
      <c r="H370" s="5" t="s">
        <v>317</v>
      </c>
      <c r="I370" s="5"/>
      <c r="J370" s="5" t="s">
        <v>78</v>
      </c>
      <c r="K370" s="5"/>
      <c r="L370" s="5" t="s">
        <v>57</v>
      </c>
      <c r="M370" s="5"/>
      <c r="N370" s="7">
        <v>-173.16</v>
      </c>
    </row>
    <row r="371" spans="1:14">
      <c r="A371" s="5"/>
      <c r="B371" s="5"/>
      <c r="C371" s="5"/>
      <c r="D371" s="5" t="s">
        <v>31</v>
      </c>
      <c r="E371" s="5"/>
      <c r="F371" s="6">
        <v>44601</v>
      </c>
      <c r="G371" s="5"/>
      <c r="H371" s="5" t="s">
        <v>317</v>
      </c>
      <c r="I371" s="5"/>
      <c r="J371" s="5" t="s">
        <v>318</v>
      </c>
      <c r="K371" s="5"/>
      <c r="L371" s="5" t="s">
        <v>283</v>
      </c>
      <c r="M371" s="5"/>
      <c r="N371" s="7">
        <v>0</v>
      </c>
    </row>
    <row r="372" spans="1:14">
      <c r="A372" s="5"/>
      <c r="B372" s="5"/>
      <c r="C372" s="5"/>
      <c r="D372" s="5" t="s">
        <v>31</v>
      </c>
      <c r="E372" s="5"/>
      <c r="F372" s="6">
        <v>44601</v>
      </c>
      <c r="G372" s="5"/>
      <c r="H372" s="5" t="s">
        <v>319</v>
      </c>
      <c r="I372" s="5"/>
      <c r="J372" s="5" t="s">
        <v>60</v>
      </c>
      <c r="K372" s="5"/>
      <c r="L372" s="5"/>
      <c r="M372" s="5"/>
      <c r="N372" s="7">
        <v>-117.07</v>
      </c>
    </row>
    <row r="373" spans="1:14">
      <c r="A373" s="5"/>
      <c r="B373" s="5"/>
      <c r="C373" s="5"/>
      <c r="D373" s="5" t="s">
        <v>31</v>
      </c>
      <c r="E373" s="5"/>
      <c r="F373" s="6">
        <v>44601</v>
      </c>
      <c r="G373" s="5"/>
      <c r="H373" s="5" t="s">
        <v>320</v>
      </c>
      <c r="I373" s="5"/>
      <c r="J373" s="5" t="s">
        <v>254</v>
      </c>
      <c r="K373" s="5"/>
      <c r="L373" s="5"/>
      <c r="M373" s="5"/>
      <c r="N373" s="7">
        <v>-45.78</v>
      </c>
    </row>
    <row r="374" spans="1:14">
      <c r="A374" s="5"/>
      <c r="B374" s="5"/>
      <c r="C374" s="5"/>
      <c r="D374" s="5" t="s">
        <v>31</v>
      </c>
      <c r="E374" s="5"/>
      <c r="F374" s="6">
        <v>44601</v>
      </c>
      <c r="G374" s="5"/>
      <c r="H374" s="5" t="s">
        <v>321</v>
      </c>
      <c r="I374" s="5"/>
      <c r="J374" s="5" t="s">
        <v>64</v>
      </c>
      <c r="K374" s="5"/>
      <c r="L374" s="5" t="s">
        <v>322</v>
      </c>
      <c r="M374" s="5"/>
      <c r="N374" s="7">
        <v>-3059</v>
      </c>
    </row>
    <row r="375" spans="1:14">
      <c r="A375" s="5"/>
      <c r="B375" s="5"/>
      <c r="C375" s="5"/>
      <c r="D375" s="5" t="s">
        <v>31</v>
      </c>
      <c r="E375" s="5"/>
      <c r="F375" s="6">
        <v>44601</v>
      </c>
      <c r="G375" s="5"/>
      <c r="H375" s="5" t="s">
        <v>323</v>
      </c>
      <c r="I375" s="5"/>
      <c r="J375" s="5" t="s">
        <v>75</v>
      </c>
      <c r="K375" s="5"/>
      <c r="L375" s="5" t="s">
        <v>266</v>
      </c>
      <c r="M375" s="5"/>
      <c r="N375" s="7">
        <v>-176.04</v>
      </c>
    </row>
    <row r="376" spans="1:14">
      <c r="A376" s="5"/>
      <c r="B376" s="5"/>
      <c r="C376" s="5"/>
      <c r="D376" s="5" t="s">
        <v>31</v>
      </c>
      <c r="E376" s="5"/>
      <c r="F376" s="6">
        <v>44601</v>
      </c>
      <c r="G376" s="5"/>
      <c r="H376" s="5" t="s">
        <v>324</v>
      </c>
      <c r="I376" s="5"/>
      <c r="J376" s="5" t="s">
        <v>318</v>
      </c>
      <c r="K376" s="5"/>
      <c r="L376" s="5"/>
      <c r="M376" s="5"/>
      <c r="N376" s="7">
        <v>-250</v>
      </c>
    </row>
    <row r="377" spans="1:14">
      <c r="A377" s="5"/>
      <c r="B377" s="5"/>
      <c r="C377" s="5"/>
      <c r="D377" s="5" t="s">
        <v>31</v>
      </c>
      <c r="E377" s="5"/>
      <c r="F377" s="6">
        <v>44601</v>
      </c>
      <c r="G377" s="5"/>
      <c r="H377" s="5" t="s">
        <v>325</v>
      </c>
      <c r="I377" s="5"/>
      <c r="J377" s="5" t="s">
        <v>308</v>
      </c>
      <c r="K377" s="5"/>
      <c r="L377" s="5" t="s">
        <v>326</v>
      </c>
      <c r="M377" s="5"/>
      <c r="N377" s="7">
        <v>0</v>
      </c>
    </row>
    <row r="378" spans="1:14">
      <c r="A378" s="5"/>
      <c r="B378" s="5"/>
      <c r="C378" s="5"/>
      <c r="D378" s="5" t="s">
        <v>31</v>
      </c>
      <c r="E378" s="5"/>
      <c r="F378" s="6">
        <v>44601</v>
      </c>
      <c r="G378" s="5"/>
      <c r="H378" s="5" t="s">
        <v>327</v>
      </c>
      <c r="I378" s="5"/>
      <c r="J378" s="5" t="s">
        <v>308</v>
      </c>
      <c r="K378" s="5"/>
      <c r="L378" s="5" t="s">
        <v>328</v>
      </c>
      <c r="M378" s="5"/>
      <c r="N378" s="7">
        <v>-280</v>
      </c>
    </row>
    <row r="379" spans="1:14">
      <c r="A379" s="5"/>
      <c r="B379" s="5"/>
      <c r="C379" s="5"/>
      <c r="D379" s="5" t="s">
        <v>31</v>
      </c>
      <c r="E379" s="5"/>
      <c r="F379" s="6">
        <v>44616</v>
      </c>
      <c r="G379" s="5"/>
      <c r="H379" s="5" t="s">
        <v>329</v>
      </c>
      <c r="I379" s="5"/>
      <c r="J379" s="5" t="s">
        <v>330</v>
      </c>
      <c r="K379" s="5"/>
      <c r="L379" s="5"/>
      <c r="M379" s="5"/>
      <c r="N379" s="7">
        <v>-100</v>
      </c>
    </row>
    <row r="380" spans="1:14">
      <c r="A380" s="5"/>
      <c r="B380" s="5"/>
      <c r="C380" s="5"/>
      <c r="D380" s="5" t="s">
        <v>31</v>
      </c>
      <c r="E380" s="5"/>
      <c r="F380" s="6">
        <v>44616</v>
      </c>
      <c r="G380" s="5"/>
      <c r="H380" s="5" t="s">
        <v>331</v>
      </c>
      <c r="I380" s="5"/>
      <c r="J380" s="5" t="s">
        <v>60</v>
      </c>
      <c r="K380" s="5"/>
      <c r="L380" s="5"/>
      <c r="M380" s="5"/>
      <c r="N380" s="7">
        <v>-479.55</v>
      </c>
    </row>
    <row r="381" spans="1:14">
      <c r="A381" s="5"/>
      <c r="B381" s="5"/>
      <c r="C381" s="5"/>
      <c r="D381" s="5" t="s">
        <v>31</v>
      </c>
      <c r="E381" s="5"/>
      <c r="F381" s="6">
        <v>44616</v>
      </c>
      <c r="G381" s="5"/>
      <c r="H381" s="5" t="s">
        <v>332</v>
      </c>
      <c r="I381" s="5"/>
      <c r="J381" s="5" t="s">
        <v>71</v>
      </c>
      <c r="K381" s="5"/>
      <c r="L381" s="5"/>
      <c r="M381" s="5"/>
      <c r="N381" s="7">
        <v>-490.19</v>
      </c>
    </row>
    <row r="382" spans="1:14">
      <c r="A382" s="5"/>
      <c r="B382" s="5"/>
      <c r="C382" s="5"/>
      <c r="D382" s="5" t="s">
        <v>31</v>
      </c>
      <c r="E382" s="5"/>
      <c r="F382" s="6">
        <v>44616</v>
      </c>
      <c r="G382" s="5"/>
      <c r="H382" s="5" t="s">
        <v>333</v>
      </c>
      <c r="I382" s="5"/>
      <c r="J382" s="5" t="s">
        <v>72</v>
      </c>
      <c r="K382" s="5"/>
      <c r="L382" s="5"/>
      <c r="M382" s="5"/>
      <c r="N382" s="7">
        <v>-2812.18</v>
      </c>
    </row>
    <row r="383" spans="1:14">
      <c r="A383" s="5"/>
      <c r="B383" s="5"/>
      <c r="C383" s="5"/>
      <c r="D383" s="5" t="s">
        <v>31</v>
      </c>
      <c r="E383" s="5"/>
      <c r="F383" s="6">
        <v>44616</v>
      </c>
      <c r="G383" s="5"/>
      <c r="H383" s="5" t="s">
        <v>334</v>
      </c>
      <c r="I383" s="5"/>
      <c r="J383" s="5" t="s">
        <v>61</v>
      </c>
      <c r="K383" s="5"/>
      <c r="L383" s="5"/>
      <c r="M383" s="5"/>
      <c r="N383" s="7">
        <v>-105</v>
      </c>
    </row>
    <row r="384" spans="1:14">
      <c r="A384" s="5"/>
      <c r="B384" s="5"/>
      <c r="C384" s="5"/>
      <c r="D384" s="5" t="s">
        <v>31</v>
      </c>
      <c r="E384" s="5"/>
      <c r="F384" s="6">
        <v>44616</v>
      </c>
      <c r="G384" s="5"/>
      <c r="H384" s="5" t="s">
        <v>335</v>
      </c>
      <c r="I384" s="5"/>
      <c r="J384" s="5" t="s">
        <v>336</v>
      </c>
      <c r="K384" s="5"/>
      <c r="L384" s="5"/>
      <c r="M384" s="5"/>
      <c r="N384" s="7">
        <v>-14753.17</v>
      </c>
    </row>
    <row r="385" spans="1:14">
      <c r="A385" s="5"/>
      <c r="B385" s="5"/>
      <c r="C385" s="5"/>
      <c r="D385" s="5" t="s">
        <v>31</v>
      </c>
      <c r="E385" s="5"/>
      <c r="F385" s="6">
        <v>44616</v>
      </c>
      <c r="G385" s="5"/>
      <c r="H385" s="5" t="s">
        <v>337</v>
      </c>
      <c r="I385" s="5"/>
      <c r="J385" s="5" t="s">
        <v>254</v>
      </c>
      <c r="K385" s="5"/>
      <c r="L385" s="5"/>
      <c r="M385" s="5"/>
      <c r="N385" s="7">
        <v>-402.3</v>
      </c>
    </row>
    <row r="386" spans="1:14">
      <c r="A386" s="5"/>
      <c r="B386" s="5"/>
      <c r="C386" s="5"/>
      <c r="D386" s="5" t="s">
        <v>31</v>
      </c>
      <c r="E386" s="5"/>
      <c r="F386" s="6">
        <v>44616</v>
      </c>
      <c r="G386" s="5"/>
      <c r="H386" s="5" t="s">
        <v>338</v>
      </c>
      <c r="I386" s="5"/>
      <c r="J386" s="5" t="s">
        <v>73</v>
      </c>
      <c r="K386" s="5"/>
      <c r="L386" s="5"/>
      <c r="M386" s="5"/>
      <c r="N386" s="7">
        <v>-120.04</v>
      </c>
    </row>
    <row r="387" spans="1:14">
      <c r="A387" s="5"/>
      <c r="B387" s="5"/>
      <c r="C387" s="5"/>
      <c r="D387" s="5" t="s">
        <v>31</v>
      </c>
      <c r="E387" s="5"/>
      <c r="F387" s="6">
        <v>44616</v>
      </c>
      <c r="G387" s="5"/>
      <c r="H387" s="5" t="s">
        <v>339</v>
      </c>
      <c r="I387" s="5"/>
      <c r="J387" s="5" t="s">
        <v>258</v>
      </c>
      <c r="K387" s="5"/>
      <c r="L387" s="5"/>
      <c r="M387" s="5"/>
      <c r="N387" s="7">
        <v>-66.5</v>
      </c>
    </row>
    <row r="388" spans="1:14">
      <c r="A388" s="5"/>
      <c r="B388" s="5"/>
      <c r="C388" s="5"/>
      <c r="D388" s="5" t="s">
        <v>31</v>
      </c>
      <c r="E388" s="5"/>
      <c r="F388" s="6">
        <v>44616</v>
      </c>
      <c r="G388" s="5"/>
      <c r="H388" s="5" t="s">
        <v>340</v>
      </c>
      <c r="I388" s="5"/>
      <c r="J388" s="5" t="s">
        <v>341</v>
      </c>
      <c r="K388" s="5"/>
      <c r="L388" s="5"/>
      <c r="M388" s="5"/>
      <c r="N388" s="7">
        <v>-509.69</v>
      </c>
    </row>
    <row r="389" spans="1:14">
      <c r="A389" s="5"/>
      <c r="B389" s="5"/>
      <c r="C389" s="5"/>
      <c r="D389" s="5" t="s">
        <v>31</v>
      </c>
      <c r="E389" s="5"/>
      <c r="F389" s="6">
        <v>44616</v>
      </c>
      <c r="G389" s="5"/>
      <c r="H389" s="5" t="s">
        <v>342</v>
      </c>
      <c r="I389" s="5"/>
      <c r="J389" s="5" t="s">
        <v>343</v>
      </c>
      <c r="K389" s="5"/>
      <c r="L389" s="5"/>
      <c r="M389" s="5"/>
      <c r="N389" s="7">
        <v>-415.9</v>
      </c>
    </row>
    <row r="390" spans="1:14">
      <c r="A390" s="5"/>
      <c r="B390" s="5"/>
      <c r="C390" s="5"/>
      <c r="D390" s="5" t="s">
        <v>31</v>
      </c>
      <c r="E390" s="5"/>
      <c r="F390" s="6">
        <v>44616</v>
      </c>
      <c r="G390" s="5"/>
      <c r="H390" s="5" t="s">
        <v>344</v>
      </c>
      <c r="I390" s="5"/>
      <c r="J390" s="5" t="s">
        <v>76</v>
      </c>
      <c r="K390" s="5"/>
      <c r="L390" s="5" t="s">
        <v>77</v>
      </c>
      <c r="M390" s="5"/>
      <c r="N390" s="7">
        <v>-84.5</v>
      </c>
    </row>
    <row r="391" spans="1:14">
      <c r="A391" s="5"/>
      <c r="B391" s="5"/>
      <c r="C391" s="5"/>
      <c r="D391" s="5" t="s">
        <v>31</v>
      </c>
      <c r="E391" s="5"/>
      <c r="F391" s="6">
        <v>44616</v>
      </c>
      <c r="G391" s="5"/>
      <c r="H391" s="5" t="s">
        <v>345</v>
      </c>
      <c r="I391" s="5"/>
      <c r="J391" s="5" t="s">
        <v>336</v>
      </c>
      <c r="K391" s="5"/>
      <c r="L391" s="5"/>
      <c r="M391" s="5"/>
      <c r="N391" s="7">
        <v>-22129.88</v>
      </c>
    </row>
    <row r="392" spans="1:14">
      <c r="A392" s="5"/>
      <c r="B392" s="5"/>
      <c r="C392" s="5"/>
      <c r="D392" s="5" t="s">
        <v>31</v>
      </c>
      <c r="E392" s="5"/>
      <c r="F392" s="6">
        <v>44616</v>
      </c>
      <c r="G392" s="5"/>
      <c r="H392" s="5" t="s">
        <v>346</v>
      </c>
      <c r="I392" s="5"/>
      <c r="J392" s="5" t="s">
        <v>34</v>
      </c>
      <c r="K392" s="5"/>
      <c r="L392" s="5"/>
      <c r="M392" s="5"/>
      <c r="N392" s="7">
        <v>-8534.93</v>
      </c>
    </row>
    <row r="393" spans="1:14">
      <c r="A393" s="5"/>
      <c r="B393" s="5"/>
      <c r="C393" s="5"/>
      <c r="D393" s="5" t="s">
        <v>144</v>
      </c>
      <c r="E393" s="5"/>
      <c r="F393" s="6">
        <v>44620</v>
      </c>
      <c r="G393" s="5"/>
      <c r="H393" s="5" t="s">
        <v>347</v>
      </c>
      <c r="I393" s="5"/>
      <c r="J393" s="5" t="s">
        <v>291</v>
      </c>
      <c r="K393" s="5"/>
      <c r="L393" s="5"/>
      <c r="M393" s="5"/>
      <c r="N393" s="7">
        <v>-1558.71</v>
      </c>
    </row>
    <row r="394" spans="1:14">
      <c r="A394" s="5"/>
      <c r="B394" s="5"/>
      <c r="C394" s="5"/>
      <c r="D394" s="5" t="s">
        <v>10</v>
      </c>
      <c r="E394" s="5"/>
      <c r="F394" s="6">
        <v>44621</v>
      </c>
      <c r="G394" s="5"/>
      <c r="H394" s="5" t="s">
        <v>348</v>
      </c>
      <c r="I394" s="5"/>
      <c r="J394" s="5" t="s">
        <v>286</v>
      </c>
      <c r="K394" s="5"/>
      <c r="L394" s="5" t="s">
        <v>287</v>
      </c>
      <c r="M394" s="5"/>
      <c r="N394" s="7">
        <v>-389.68</v>
      </c>
    </row>
    <row r="395" spans="1:14">
      <c r="A395" s="5"/>
      <c r="B395" s="5"/>
      <c r="C395" s="5"/>
      <c r="D395" s="5" t="s">
        <v>31</v>
      </c>
      <c r="E395" s="5"/>
      <c r="F395" s="6">
        <v>44622</v>
      </c>
      <c r="G395" s="5"/>
      <c r="H395" s="5" t="s">
        <v>349</v>
      </c>
      <c r="I395" s="5"/>
      <c r="J395" s="5" t="s">
        <v>56</v>
      </c>
      <c r="K395" s="5"/>
      <c r="L395" s="5" t="s">
        <v>57</v>
      </c>
      <c r="M395" s="5"/>
      <c r="N395" s="7">
        <v>-419.64</v>
      </c>
    </row>
    <row r="396" spans="1:14">
      <c r="A396" s="5"/>
      <c r="B396" s="5"/>
      <c r="C396" s="5"/>
      <c r="D396" s="5" t="s">
        <v>31</v>
      </c>
      <c r="E396" s="5"/>
      <c r="F396" s="6">
        <v>44622</v>
      </c>
      <c r="G396" s="5"/>
      <c r="H396" s="5" t="s">
        <v>350</v>
      </c>
      <c r="I396" s="5"/>
      <c r="J396" s="5" t="s">
        <v>351</v>
      </c>
      <c r="K396" s="5"/>
      <c r="L396" s="5"/>
      <c r="M396" s="5"/>
      <c r="N396" s="7">
        <v>-846.32</v>
      </c>
    </row>
    <row r="397" spans="1:14">
      <c r="A397" s="5"/>
      <c r="B397" s="5"/>
      <c r="C397" s="5"/>
      <c r="D397" s="5" t="s">
        <v>31</v>
      </c>
      <c r="E397" s="5"/>
      <c r="F397" s="6">
        <v>44622</v>
      </c>
      <c r="G397" s="5"/>
      <c r="H397" s="5" t="s">
        <v>352</v>
      </c>
      <c r="I397" s="5"/>
      <c r="J397" s="5" t="s">
        <v>60</v>
      </c>
      <c r="K397" s="5"/>
      <c r="L397" s="5"/>
      <c r="M397" s="5"/>
      <c r="N397" s="7">
        <v>-519.16999999999996</v>
      </c>
    </row>
    <row r="398" spans="1:14">
      <c r="A398" s="5"/>
      <c r="B398" s="5"/>
      <c r="C398" s="5"/>
      <c r="D398" s="5" t="s">
        <v>31</v>
      </c>
      <c r="E398" s="5"/>
      <c r="F398" s="6">
        <v>44622</v>
      </c>
      <c r="G398" s="5"/>
      <c r="H398" s="5" t="s">
        <v>353</v>
      </c>
      <c r="I398" s="5"/>
      <c r="J398" s="5" t="s">
        <v>89</v>
      </c>
      <c r="K398" s="5"/>
      <c r="L398" s="5"/>
      <c r="M398" s="5"/>
      <c r="N398" s="7">
        <v>-30</v>
      </c>
    </row>
    <row r="399" spans="1:14">
      <c r="A399" s="5"/>
      <c r="B399" s="5"/>
      <c r="C399" s="5"/>
      <c r="D399" s="5" t="s">
        <v>31</v>
      </c>
      <c r="E399" s="5"/>
      <c r="F399" s="6">
        <v>44622</v>
      </c>
      <c r="G399" s="5"/>
      <c r="H399" s="5" t="s">
        <v>354</v>
      </c>
      <c r="I399" s="5"/>
      <c r="J399" s="5" t="s">
        <v>302</v>
      </c>
      <c r="K399" s="5"/>
      <c r="L399" s="5"/>
      <c r="M399" s="5"/>
      <c r="N399" s="7">
        <v>-2312.5</v>
      </c>
    </row>
    <row r="400" spans="1:14">
      <c r="A400" s="5"/>
      <c r="B400" s="5"/>
      <c r="C400" s="5"/>
      <c r="D400" s="5" t="s">
        <v>31</v>
      </c>
      <c r="E400" s="5"/>
      <c r="F400" s="6">
        <v>44622</v>
      </c>
      <c r="G400" s="5"/>
      <c r="H400" s="5" t="s">
        <v>355</v>
      </c>
      <c r="I400" s="5"/>
      <c r="J400" s="5" t="s">
        <v>356</v>
      </c>
      <c r="K400" s="5"/>
      <c r="L400" s="5"/>
      <c r="M400" s="5"/>
      <c r="N400" s="7">
        <v>-25</v>
      </c>
    </row>
    <row r="401" spans="1:14">
      <c r="A401" s="5"/>
      <c r="B401" s="5"/>
      <c r="C401" s="5"/>
      <c r="D401" s="5" t="s">
        <v>31</v>
      </c>
      <c r="E401" s="5"/>
      <c r="F401" s="6">
        <v>44622</v>
      </c>
      <c r="G401" s="5"/>
      <c r="H401" s="5" t="s">
        <v>357</v>
      </c>
      <c r="I401" s="5"/>
      <c r="J401" s="5" t="s">
        <v>358</v>
      </c>
      <c r="K401" s="5"/>
      <c r="L401" s="5"/>
      <c r="M401" s="5"/>
      <c r="N401" s="7">
        <v>-56</v>
      </c>
    </row>
    <row r="402" spans="1:14">
      <c r="A402" s="5"/>
      <c r="B402" s="5"/>
      <c r="C402" s="5"/>
      <c r="D402" s="5" t="s">
        <v>31</v>
      </c>
      <c r="E402" s="5"/>
      <c r="F402" s="6">
        <v>44622</v>
      </c>
      <c r="G402" s="5"/>
      <c r="H402" s="5" t="s">
        <v>359</v>
      </c>
      <c r="I402" s="5"/>
      <c r="J402" s="5" t="s">
        <v>68</v>
      </c>
      <c r="K402" s="5"/>
      <c r="L402" s="5"/>
      <c r="M402" s="5"/>
      <c r="N402" s="7">
        <v>-100</v>
      </c>
    </row>
    <row r="403" spans="1:14">
      <c r="A403" s="5"/>
      <c r="B403" s="5"/>
      <c r="C403" s="5"/>
      <c r="D403" s="5" t="s">
        <v>31</v>
      </c>
      <c r="E403" s="5"/>
      <c r="F403" s="6">
        <v>44622</v>
      </c>
      <c r="G403" s="5"/>
      <c r="H403" s="5" t="s">
        <v>360</v>
      </c>
      <c r="I403" s="5"/>
      <c r="J403" s="5" t="s">
        <v>361</v>
      </c>
      <c r="K403" s="5"/>
      <c r="L403" s="5"/>
      <c r="M403" s="5"/>
      <c r="N403" s="7">
        <v>-2095</v>
      </c>
    </row>
    <row r="404" spans="1:14">
      <c r="A404" s="5"/>
      <c r="B404" s="5"/>
      <c r="C404" s="5"/>
      <c r="D404" s="5" t="s">
        <v>31</v>
      </c>
      <c r="E404" s="5"/>
      <c r="F404" s="6">
        <v>44622</v>
      </c>
      <c r="G404" s="5"/>
      <c r="H404" s="5" t="s">
        <v>362</v>
      </c>
      <c r="I404" s="5"/>
      <c r="J404" s="5" t="s">
        <v>92</v>
      </c>
      <c r="K404" s="5"/>
      <c r="L404" s="5"/>
      <c r="M404" s="5"/>
      <c r="N404" s="7">
        <v>-358.88</v>
      </c>
    </row>
    <row r="405" spans="1:14">
      <c r="A405" s="5"/>
      <c r="B405" s="5"/>
      <c r="C405" s="5"/>
      <c r="D405" s="5" t="s">
        <v>31</v>
      </c>
      <c r="E405" s="5"/>
      <c r="F405" s="6">
        <v>44627</v>
      </c>
      <c r="G405" s="5"/>
      <c r="H405" s="5" t="s">
        <v>363</v>
      </c>
      <c r="I405" s="5"/>
      <c r="J405" s="5" t="s">
        <v>98</v>
      </c>
      <c r="K405" s="5"/>
      <c r="L405" s="5" t="s">
        <v>364</v>
      </c>
      <c r="M405" s="5"/>
      <c r="N405" s="7">
        <v>-7860.66</v>
      </c>
    </row>
    <row r="406" spans="1:14">
      <c r="A406" s="5"/>
      <c r="B406" s="5"/>
      <c r="C406" s="5"/>
      <c r="D406" s="5" t="s">
        <v>31</v>
      </c>
      <c r="E406" s="5"/>
      <c r="F406" s="6">
        <v>44631</v>
      </c>
      <c r="G406" s="5"/>
      <c r="H406" s="5" t="s">
        <v>365</v>
      </c>
      <c r="I406" s="5"/>
      <c r="J406" s="5" t="s">
        <v>78</v>
      </c>
      <c r="K406" s="5"/>
      <c r="L406" s="5" t="s">
        <v>57</v>
      </c>
      <c r="M406" s="5"/>
      <c r="N406" s="7">
        <v>-52.1</v>
      </c>
    </row>
    <row r="407" spans="1:14">
      <c r="A407" s="5"/>
      <c r="B407" s="5"/>
      <c r="C407" s="5"/>
      <c r="D407" s="5" t="s">
        <v>31</v>
      </c>
      <c r="E407" s="5"/>
      <c r="F407" s="6">
        <v>44631</v>
      </c>
      <c r="G407" s="5"/>
      <c r="H407" s="5" t="s">
        <v>366</v>
      </c>
      <c r="I407" s="5"/>
      <c r="J407" s="5" t="s">
        <v>367</v>
      </c>
      <c r="K407" s="5"/>
      <c r="L407" s="5"/>
      <c r="M407" s="5"/>
      <c r="N407" s="7">
        <v>-120</v>
      </c>
    </row>
    <row r="408" spans="1:14">
      <c r="A408" s="5"/>
      <c r="B408" s="5"/>
      <c r="C408" s="5"/>
      <c r="D408" s="5" t="s">
        <v>31</v>
      </c>
      <c r="E408" s="5"/>
      <c r="F408" s="6">
        <v>44631</v>
      </c>
      <c r="G408" s="5"/>
      <c r="H408" s="5" t="s">
        <v>368</v>
      </c>
      <c r="I408" s="5"/>
      <c r="J408" s="5" t="s">
        <v>60</v>
      </c>
      <c r="K408" s="5"/>
      <c r="L408" s="5"/>
      <c r="M408" s="5"/>
      <c r="N408" s="7">
        <v>-52.9</v>
      </c>
    </row>
    <row r="409" spans="1:14">
      <c r="A409" s="5"/>
      <c r="B409" s="5"/>
      <c r="C409" s="5"/>
      <c r="D409" s="5" t="s">
        <v>31</v>
      </c>
      <c r="E409" s="5"/>
      <c r="F409" s="6">
        <v>44631</v>
      </c>
      <c r="G409" s="5"/>
      <c r="H409" s="5" t="s">
        <v>369</v>
      </c>
      <c r="I409" s="5"/>
      <c r="J409" s="5" t="s">
        <v>35</v>
      </c>
      <c r="K409" s="5"/>
      <c r="L409" s="5"/>
      <c r="M409" s="5"/>
      <c r="N409" s="7">
        <v>-118.53</v>
      </c>
    </row>
    <row r="410" spans="1:14">
      <c r="A410" s="5"/>
      <c r="B410" s="5"/>
      <c r="C410" s="5"/>
      <c r="D410" s="5" t="s">
        <v>31</v>
      </c>
      <c r="E410" s="5"/>
      <c r="F410" s="6">
        <v>44631</v>
      </c>
      <c r="G410" s="5"/>
      <c r="H410" s="5" t="s">
        <v>370</v>
      </c>
      <c r="I410" s="5"/>
      <c r="J410" s="5" t="s">
        <v>64</v>
      </c>
      <c r="K410" s="5"/>
      <c r="L410" s="5"/>
      <c r="M410" s="5"/>
      <c r="N410" s="7">
        <v>-540.20000000000005</v>
      </c>
    </row>
    <row r="411" spans="1:14">
      <c r="A411" s="5"/>
      <c r="B411" s="5"/>
      <c r="C411" s="5"/>
      <c r="D411" s="5" t="s">
        <v>31</v>
      </c>
      <c r="E411" s="5"/>
      <c r="F411" s="6">
        <v>44631</v>
      </c>
      <c r="G411" s="5"/>
      <c r="H411" s="5" t="s">
        <v>371</v>
      </c>
      <c r="I411" s="5"/>
      <c r="J411" s="5" t="s">
        <v>372</v>
      </c>
      <c r="K411" s="5"/>
      <c r="L411" s="5"/>
      <c r="M411" s="5"/>
      <c r="N411" s="7">
        <v>-5365.97</v>
      </c>
    </row>
    <row r="412" spans="1:14">
      <c r="A412" s="5"/>
      <c r="B412" s="5"/>
      <c r="C412" s="5"/>
      <c r="D412" s="5" t="s">
        <v>31</v>
      </c>
      <c r="E412" s="5"/>
      <c r="F412" s="6">
        <v>44631</v>
      </c>
      <c r="G412" s="5"/>
      <c r="H412" s="5" t="s">
        <v>373</v>
      </c>
      <c r="I412" s="5"/>
      <c r="J412" s="5" t="s">
        <v>343</v>
      </c>
      <c r="K412" s="5"/>
      <c r="L412" s="5"/>
      <c r="M412" s="5"/>
      <c r="N412" s="7">
        <v>-26.43</v>
      </c>
    </row>
    <row r="413" spans="1:14">
      <c r="A413" s="5"/>
      <c r="B413" s="5"/>
      <c r="C413" s="5"/>
      <c r="D413" s="5" t="s">
        <v>31</v>
      </c>
      <c r="E413" s="5"/>
      <c r="F413" s="6">
        <v>44631</v>
      </c>
      <c r="G413" s="5"/>
      <c r="H413" s="5" t="s">
        <v>374</v>
      </c>
      <c r="I413" s="5"/>
      <c r="J413" s="5" t="s">
        <v>55</v>
      </c>
      <c r="K413" s="5"/>
      <c r="L413" s="5"/>
      <c r="M413" s="5"/>
      <c r="N413" s="7">
        <v>-260.08999999999997</v>
      </c>
    </row>
    <row r="414" spans="1:14">
      <c r="A414" s="5"/>
      <c r="B414" s="5"/>
      <c r="C414" s="5"/>
      <c r="D414" s="5" t="s">
        <v>31</v>
      </c>
      <c r="E414" s="5"/>
      <c r="F414" s="6">
        <v>44631</v>
      </c>
      <c r="G414" s="5"/>
      <c r="H414" s="5" t="s">
        <v>375</v>
      </c>
      <c r="I414" s="5"/>
      <c r="J414" s="5" t="s">
        <v>313</v>
      </c>
      <c r="K414" s="5"/>
      <c r="L414" s="5"/>
      <c r="M414" s="5"/>
      <c r="N414" s="7">
        <v>-58.52</v>
      </c>
    </row>
    <row r="415" spans="1:14">
      <c r="A415" s="5"/>
      <c r="B415" s="5"/>
      <c r="C415" s="5"/>
      <c r="D415" s="5" t="s">
        <v>31</v>
      </c>
      <c r="E415" s="5"/>
      <c r="F415" s="6">
        <v>44631</v>
      </c>
      <c r="G415" s="5"/>
      <c r="H415" s="5" t="s">
        <v>376</v>
      </c>
      <c r="I415" s="5"/>
      <c r="J415" s="5" t="s">
        <v>73</v>
      </c>
      <c r="K415" s="5"/>
      <c r="L415" s="5"/>
      <c r="M415" s="5"/>
      <c r="N415" s="7">
        <v>-108.4</v>
      </c>
    </row>
    <row r="416" spans="1:14">
      <c r="A416" s="5"/>
      <c r="B416" s="5"/>
      <c r="C416" s="5"/>
      <c r="D416" s="5" t="s">
        <v>31</v>
      </c>
      <c r="E416" s="5"/>
      <c r="F416" s="6">
        <v>44631</v>
      </c>
      <c r="G416" s="5"/>
      <c r="H416" s="5" t="s">
        <v>377</v>
      </c>
      <c r="I416" s="5"/>
      <c r="J416" s="5" t="s">
        <v>378</v>
      </c>
      <c r="K416" s="5"/>
      <c r="L416" s="5" t="s">
        <v>379</v>
      </c>
      <c r="M416" s="5"/>
      <c r="N416" s="7">
        <v>-240</v>
      </c>
    </row>
    <row r="417" spans="1:14">
      <c r="A417" s="5"/>
      <c r="B417" s="5"/>
      <c r="C417" s="5"/>
      <c r="D417" s="5" t="s">
        <v>31</v>
      </c>
      <c r="E417" s="5"/>
      <c r="F417" s="6">
        <v>44631</v>
      </c>
      <c r="G417" s="5"/>
      <c r="H417" s="5" t="s">
        <v>380</v>
      </c>
      <c r="I417" s="5"/>
      <c r="J417" s="5" t="s">
        <v>76</v>
      </c>
      <c r="K417" s="5"/>
      <c r="L417" s="5" t="s">
        <v>77</v>
      </c>
      <c r="M417" s="5"/>
      <c r="N417" s="7">
        <v>-170.27</v>
      </c>
    </row>
    <row r="418" spans="1:14">
      <c r="A418" s="5"/>
      <c r="B418" s="5"/>
      <c r="C418" s="5"/>
      <c r="D418" s="5" t="s">
        <v>31</v>
      </c>
      <c r="E418" s="5"/>
      <c r="F418" s="6">
        <v>44631</v>
      </c>
      <c r="G418" s="5"/>
      <c r="H418" s="5" t="s">
        <v>381</v>
      </c>
      <c r="I418" s="5"/>
      <c r="J418" s="5" t="s">
        <v>382</v>
      </c>
      <c r="K418" s="5"/>
      <c r="L418" s="5"/>
      <c r="M418" s="5"/>
      <c r="N418" s="7">
        <v>-21.75</v>
      </c>
    </row>
    <row r="419" spans="1:14">
      <c r="A419" s="5"/>
      <c r="B419" s="5"/>
      <c r="C419" s="5"/>
      <c r="D419" s="5" t="s">
        <v>31</v>
      </c>
      <c r="E419" s="5"/>
      <c r="F419" s="6">
        <v>44631</v>
      </c>
      <c r="G419" s="5"/>
      <c r="H419" s="5" t="s">
        <v>383</v>
      </c>
      <c r="I419" s="5"/>
      <c r="J419" s="5" t="s">
        <v>384</v>
      </c>
      <c r="K419" s="5"/>
      <c r="L419" s="5"/>
      <c r="M419" s="5"/>
      <c r="N419" s="7">
        <v>-3000</v>
      </c>
    </row>
    <row r="420" spans="1:14">
      <c r="A420" s="5"/>
      <c r="B420" s="5"/>
      <c r="C420" s="5"/>
      <c r="D420" s="5" t="s">
        <v>31</v>
      </c>
      <c r="E420" s="5"/>
      <c r="F420" s="6">
        <v>44638</v>
      </c>
      <c r="G420" s="5"/>
      <c r="H420" s="5" t="s">
        <v>385</v>
      </c>
      <c r="I420" s="5"/>
      <c r="J420" s="5" t="s">
        <v>35</v>
      </c>
      <c r="K420" s="5"/>
      <c r="L420" s="5"/>
      <c r="M420" s="5"/>
      <c r="N420" s="7">
        <v>-185.39</v>
      </c>
    </row>
    <row r="421" spans="1:14">
      <c r="A421" s="5"/>
      <c r="B421" s="5"/>
      <c r="C421" s="5"/>
      <c r="D421" s="5" t="s">
        <v>31</v>
      </c>
      <c r="E421" s="5"/>
      <c r="F421" s="6">
        <v>44638</v>
      </c>
      <c r="G421" s="5"/>
      <c r="H421" s="5" t="s">
        <v>386</v>
      </c>
      <c r="I421" s="5"/>
      <c r="J421" s="5" t="s">
        <v>71</v>
      </c>
      <c r="K421" s="5"/>
      <c r="L421" s="5"/>
      <c r="M421" s="5"/>
      <c r="N421" s="7">
        <v>-490.19</v>
      </c>
    </row>
    <row r="422" spans="1:14">
      <c r="A422" s="5"/>
      <c r="B422" s="5"/>
      <c r="C422" s="5"/>
      <c r="D422" s="5" t="s">
        <v>31</v>
      </c>
      <c r="E422" s="5"/>
      <c r="F422" s="6">
        <v>44638</v>
      </c>
      <c r="G422" s="5"/>
      <c r="H422" s="5" t="s">
        <v>387</v>
      </c>
      <c r="I422" s="5"/>
      <c r="J422" s="5" t="s">
        <v>72</v>
      </c>
      <c r="K422" s="5"/>
      <c r="L422" s="5"/>
      <c r="M422" s="5"/>
      <c r="N422" s="7">
        <v>-7560</v>
      </c>
    </row>
    <row r="423" spans="1:14">
      <c r="A423" s="5"/>
      <c r="B423" s="5"/>
      <c r="C423" s="5"/>
      <c r="D423" s="5" t="s">
        <v>31</v>
      </c>
      <c r="E423" s="5"/>
      <c r="F423" s="6">
        <v>44638</v>
      </c>
      <c r="G423" s="5"/>
      <c r="H423" s="5" t="s">
        <v>388</v>
      </c>
      <c r="I423" s="5"/>
      <c r="J423" s="5" t="s">
        <v>389</v>
      </c>
      <c r="K423" s="5"/>
      <c r="L423" s="5" t="s">
        <v>390</v>
      </c>
      <c r="M423" s="5"/>
      <c r="N423" s="7">
        <v>0</v>
      </c>
    </row>
    <row r="424" spans="1:14">
      <c r="A424" s="5"/>
      <c r="B424" s="5"/>
      <c r="C424" s="5"/>
      <c r="D424" s="5" t="s">
        <v>31</v>
      </c>
      <c r="E424" s="5"/>
      <c r="F424" s="6">
        <v>44638</v>
      </c>
      <c r="G424" s="5"/>
      <c r="H424" s="5" t="s">
        <v>391</v>
      </c>
      <c r="I424" s="5"/>
      <c r="J424" s="5" t="s">
        <v>392</v>
      </c>
      <c r="K424" s="5"/>
      <c r="L424" s="5"/>
      <c r="M424" s="5"/>
      <c r="N424" s="7">
        <v>-321.75</v>
      </c>
    </row>
    <row r="425" spans="1:14">
      <c r="A425" s="5"/>
      <c r="B425" s="5"/>
      <c r="C425" s="5"/>
      <c r="D425" s="5" t="s">
        <v>31</v>
      </c>
      <c r="E425" s="5"/>
      <c r="F425" s="6">
        <v>44638</v>
      </c>
      <c r="G425" s="5"/>
      <c r="H425" s="5" t="s">
        <v>393</v>
      </c>
      <c r="I425" s="5"/>
      <c r="J425" s="5" t="s">
        <v>394</v>
      </c>
      <c r="K425" s="5"/>
      <c r="L425" s="5" t="s">
        <v>283</v>
      </c>
      <c r="M425" s="5"/>
      <c r="N425" s="7">
        <v>0</v>
      </c>
    </row>
    <row r="426" spans="1:14">
      <c r="A426" s="5"/>
      <c r="B426" s="5"/>
      <c r="C426" s="5"/>
      <c r="D426" s="5" t="s">
        <v>31</v>
      </c>
      <c r="E426" s="5"/>
      <c r="F426" s="6">
        <v>44638</v>
      </c>
      <c r="G426" s="5"/>
      <c r="H426" s="5" t="s">
        <v>395</v>
      </c>
      <c r="I426" s="5"/>
      <c r="J426" s="5" t="s">
        <v>249</v>
      </c>
      <c r="K426" s="5"/>
      <c r="L426" s="5"/>
      <c r="M426" s="5"/>
      <c r="N426" s="7">
        <v>-349</v>
      </c>
    </row>
    <row r="427" spans="1:14">
      <c r="A427" s="5"/>
      <c r="B427" s="5"/>
      <c r="C427" s="5"/>
      <c r="D427" s="5" t="s">
        <v>31</v>
      </c>
      <c r="E427" s="5"/>
      <c r="F427" s="6">
        <v>44638</v>
      </c>
      <c r="G427" s="5"/>
      <c r="H427" s="5" t="s">
        <v>396</v>
      </c>
      <c r="I427" s="5"/>
      <c r="J427" s="5" t="s">
        <v>75</v>
      </c>
      <c r="K427" s="5"/>
      <c r="L427" s="5" t="s">
        <v>266</v>
      </c>
      <c r="M427" s="5"/>
      <c r="N427" s="7">
        <v>-167.56</v>
      </c>
    </row>
    <row r="428" spans="1:14">
      <c r="A428" s="5"/>
      <c r="B428" s="5"/>
      <c r="C428" s="5"/>
      <c r="D428" s="5" t="s">
        <v>31</v>
      </c>
      <c r="E428" s="5"/>
      <c r="F428" s="6">
        <v>44638</v>
      </c>
      <c r="G428" s="5"/>
      <c r="H428" s="5" t="s">
        <v>397</v>
      </c>
      <c r="I428" s="5"/>
      <c r="J428" s="5" t="s">
        <v>254</v>
      </c>
      <c r="K428" s="5"/>
      <c r="L428" s="5"/>
      <c r="M428" s="5"/>
      <c r="N428" s="7">
        <v>-343.19</v>
      </c>
    </row>
    <row r="429" spans="1:14">
      <c r="A429" s="5"/>
      <c r="B429" s="5"/>
      <c r="C429" s="5"/>
      <c r="D429" s="5" t="s">
        <v>31</v>
      </c>
      <c r="E429" s="5"/>
      <c r="F429" s="6">
        <v>44638</v>
      </c>
      <c r="G429" s="5"/>
      <c r="H429" s="5" t="s">
        <v>398</v>
      </c>
      <c r="I429" s="5"/>
      <c r="J429" s="5" t="s">
        <v>68</v>
      </c>
      <c r="K429" s="5"/>
      <c r="L429" s="5"/>
      <c r="M429" s="5"/>
      <c r="N429" s="7">
        <v>-100</v>
      </c>
    </row>
    <row r="430" spans="1:14">
      <c r="A430" s="5"/>
      <c r="B430" s="5"/>
      <c r="C430" s="5"/>
      <c r="D430" s="5" t="s">
        <v>31</v>
      </c>
      <c r="E430" s="5"/>
      <c r="F430" s="6">
        <v>44649</v>
      </c>
      <c r="G430" s="5"/>
      <c r="H430" s="5" t="s">
        <v>399</v>
      </c>
      <c r="I430" s="5"/>
      <c r="J430" s="5" t="s">
        <v>60</v>
      </c>
      <c r="K430" s="5"/>
      <c r="L430" s="5"/>
      <c r="M430" s="5"/>
      <c r="N430" s="7">
        <v>-778.82</v>
      </c>
    </row>
    <row r="431" spans="1:14">
      <c r="A431" s="5"/>
      <c r="B431" s="5"/>
      <c r="C431" s="5"/>
      <c r="D431" s="5" t="s">
        <v>31</v>
      </c>
      <c r="E431" s="5"/>
      <c r="F431" s="6">
        <v>44649</v>
      </c>
      <c r="G431" s="5"/>
      <c r="H431" s="5" t="s">
        <v>400</v>
      </c>
      <c r="I431" s="5"/>
      <c r="J431" s="5" t="s">
        <v>34</v>
      </c>
      <c r="K431" s="5"/>
      <c r="L431" s="5" t="s">
        <v>33</v>
      </c>
      <c r="M431" s="5"/>
      <c r="N431" s="7">
        <v>-8158.06</v>
      </c>
    </row>
    <row r="432" spans="1:14">
      <c r="A432" s="5"/>
      <c r="B432" s="5"/>
      <c r="C432" s="5"/>
      <c r="D432" s="5" t="s">
        <v>31</v>
      </c>
      <c r="E432" s="5"/>
      <c r="F432" s="6">
        <v>44649</v>
      </c>
      <c r="G432" s="5"/>
      <c r="H432" s="5" t="s">
        <v>401</v>
      </c>
      <c r="I432" s="5"/>
      <c r="J432" s="5" t="s">
        <v>94</v>
      </c>
      <c r="K432" s="5"/>
      <c r="L432" s="5"/>
      <c r="M432" s="5"/>
      <c r="N432" s="7">
        <v>-785.63</v>
      </c>
    </row>
    <row r="433" spans="1:14">
      <c r="A433" s="5"/>
      <c r="B433" s="5"/>
      <c r="C433" s="5"/>
      <c r="D433" s="5" t="s">
        <v>144</v>
      </c>
      <c r="E433" s="5"/>
      <c r="F433" s="6">
        <v>44650</v>
      </c>
      <c r="G433" s="5"/>
      <c r="H433" s="5" t="s">
        <v>402</v>
      </c>
      <c r="I433" s="5"/>
      <c r="J433" s="5" t="s">
        <v>291</v>
      </c>
      <c r="K433" s="5"/>
      <c r="L433" s="5"/>
      <c r="M433" s="5"/>
      <c r="N433" s="7">
        <v>-1716.44</v>
      </c>
    </row>
    <row r="434" spans="1:14">
      <c r="A434" s="5"/>
      <c r="B434" s="5"/>
      <c r="C434" s="5"/>
      <c r="D434" s="5" t="s">
        <v>144</v>
      </c>
      <c r="E434" s="5"/>
      <c r="F434" s="6">
        <v>44651</v>
      </c>
      <c r="G434" s="5"/>
      <c r="H434" s="5" t="s">
        <v>403</v>
      </c>
      <c r="I434" s="5"/>
      <c r="J434" s="5" t="s">
        <v>291</v>
      </c>
      <c r="K434" s="5"/>
      <c r="L434" s="5"/>
      <c r="M434" s="5"/>
      <c r="N434" s="7">
        <v>-1803.48</v>
      </c>
    </row>
    <row r="435" spans="1:14">
      <c r="A435" s="5"/>
      <c r="B435" s="5"/>
      <c r="C435" s="5"/>
      <c r="D435" s="5" t="s">
        <v>10</v>
      </c>
      <c r="E435" s="5"/>
      <c r="F435" s="6">
        <v>44651</v>
      </c>
      <c r="G435" s="5"/>
      <c r="H435" s="5" t="s">
        <v>404</v>
      </c>
      <c r="I435" s="5"/>
      <c r="J435" s="5" t="s">
        <v>286</v>
      </c>
      <c r="K435" s="5"/>
      <c r="L435" s="5" t="s">
        <v>287</v>
      </c>
      <c r="M435" s="5"/>
      <c r="N435" s="7">
        <v>-429.11</v>
      </c>
    </row>
    <row r="436" spans="1:14">
      <c r="A436" s="5"/>
      <c r="B436" s="5"/>
      <c r="C436" s="5"/>
      <c r="D436" s="5" t="s">
        <v>31</v>
      </c>
      <c r="E436" s="5"/>
      <c r="F436" s="6">
        <v>44649</v>
      </c>
      <c r="G436" s="5"/>
      <c r="H436" s="5" t="s">
        <v>405</v>
      </c>
      <c r="I436" s="5"/>
      <c r="J436" s="5" t="s">
        <v>336</v>
      </c>
      <c r="K436" s="5"/>
      <c r="L436" s="5"/>
      <c r="M436" s="5"/>
      <c r="N436" s="7">
        <v>-32.229999999999997</v>
      </c>
    </row>
    <row r="437" spans="1:14">
      <c r="A437" s="5"/>
      <c r="B437" s="5"/>
      <c r="C437" s="5"/>
      <c r="D437" s="5" t="s">
        <v>31</v>
      </c>
      <c r="E437" s="5"/>
      <c r="F437" s="6">
        <v>44657</v>
      </c>
      <c r="G437" s="5"/>
      <c r="H437" s="5" t="s">
        <v>406</v>
      </c>
      <c r="I437" s="5"/>
      <c r="J437" s="5" t="s">
        <v>69</v>
      </c>
      <c r="K437" s="5"/>
      <c r="L437" s="5"/>
      <c r="M437" s="5"/>
      <c r="N437" s="7">
        <v>-2491.09</v>
      </c>
    </row>
    <row r="438" spans="1:14">
      <c r="A438" s="5"/>
      <c r="B438" s="5"/>
      <c r="C438" s="5"/>
      <c r="D438" s="5" t="s">
        <v>31</v>
      </c>
      <c r="E438" s="5"/>
      <c r="F438" s="6">
        <v>44657</v>
      </c>
      <c r="G438" s="5"/>
      <c r="H438" s="5" t="s">
        <v>407</v>
      </c>
      <c r="I438" s="5"/>
      <c r="J438" s="5" t="s">
        <v>56</v>
      </c>
      <c r="K438" s="5"/>
      <c r="L438" s="5" t="s">
        <v>57</v>
      </c>
      <c r="M438" s="5"/>
      <c r="N438" s="7">
        <v>-570.6</v>
      </c>
    </row>
    <row r="439" spans="1:14">
      <c r="A439" s="5"/>
      <c r="B439" s="5"/>
      <c r="C439" s="5"/>
      <c r="D439" s="5" t="s">
        <v>31</v>
      </c>
      <c r="E439" s="5"/>
      <c r="F439" s="6">
        <v>44657</v>
      </c>
      <c r="G439" s="5"/>
      <c r="H439" s="5" t="s">
        <v>408</v>
      </c>
      <c r="I439" s="5"/>
      <c r="J439" s="5" t="s">
        <v>63</v>
      </c>
      <c r="K439" s="5"/>
      <c r="L439" s="5"/>
      <c r="M439" s="5"/>
      <c r="N439" s="7">
        <v>-2751.67</v>
      </c>
    </row>
    <row r="440" spans="1:14">
      <c r="A440" s="5"/>
      <c r="B440" s="5"/>
      <c r="C440" s="5"/>
      <c r="D440" s="5" t="s">
        <v>31</v>
      </c>
      <c r="E440" s="5"/>
      <c r="F440" s="6">
        <v>44657</v>
      </c>
      <c r="G440" s="5"/>
      <c r="H440" s="5" t="s">
        <v>409</v>
      </c>
      <c r="I440" s="5"/>
      <c r="J440" s="5" t="s">
        <v>358</v>
      </c>
      <c r="K440" s="5"/>
      <c r="L440" s="5"/>
      <c r="M440" s="5"/>
      <c r="N440" s="7">
        <v>-78</v>
      </c>
    </row>
    <row r="441" spans="1:14">
      <c r="A441" s="5"/>
      <c r="B441" s="5"/>
      <c r="C441" s="5"/>
      <c r="D441" s="5" t="s">
        <v>31</v>
      </c>
      <c r="E441" s="5"/>
      <c r="F441" s="6">
        <v>44657</v>
      </c>
      <c r="G441" s="5"/>
      <c r="H441" s="5" t="s">
        <v>410</v>
      </c>
      <c r="I441" s="5"/>
      <c r="J441" s="5" t="s">
        <v>55</v>
      </c>
      <c r="K441" s="5"/>
      <c r="L441" s="5"/>
      <c r="M441" s="5"/>
      <c r="N441" s="7">
        <v>-904.7</v>
      </c>
    </row>
    <row r="442" spans="1:14">
      <c r="A442" s="5"/>
      <c r="B442" s="5"/>
      <c r="C442" s="5"/>
      <c r="D442" s="5" t="s">
        <v>31</v>
      </c>
      <c r="E442" s="5"/>
      <c r="F442" s="6">
        <v>44657</v>
      </c>
      <c r="G442" s="5"/>
      <c r="H442" s="5" t="s">
        <v>411</v>
      </c>
      <c r="I442" s="5"/>
      <c r="J442" s="5" t="s">
        <v>68</v>
      </c>
      <c r="K442" s="5"/>
      <c r="L442" s="5"/>
      <c r="M442" s="5"/>
      <c r="N442" s="7">
        <v>-100</v>
      </c>
    </row>
    <row r="443" spans="1:14">
      <c r="A443" s="5"/>
      <c r="B443" s="5"/>
      <c r="C443" s="5"/>
      <c r="D443" s="5" t="s">
        <v>31</v>
      </c>
      <c r="E443" s="5"/>
      <c r="F443" s="6">
        <v>44657</v>
      </c>
      <c r="G443" s="5"/>
      <c r="H443" s="5" t="s">
        <v>412</v>
      </c>
      <c r="I443" s="5"/>
      <c r="J443" s="5" t="s">
        <v>413</v>
      </c>
      <c r="K443" s="5"/>
      <c r="L443" s="5"/>
      <c r="M443" s="5"/>
      <c r="N443" s="7">
        <v>-102.52</v>
      </c>
    </row>
    <row r="444" spans="1:14">
      <c r="A444" s="5"/>
      <c r="B444" s="5"/>
      <c r="C444" s="5"/>
      <c r="D444" s="5" t="s">
        <v>31</v>
      </c>
      <c r="E444" s="5"/>
      <c r="F444" s="6">
        <v>44657</v>
      </c>
      <c r="G444" s="5"/>
      <c r="H444" s="5" t="s">
        <v>414</v>
      </c>
      <c r="I444" s="5"/>
      <c r="J444" s="5" t="s">
        <v>302</v>
      </c>
      <c r="K444" s="5"/>
      <c r="L444" s="5"/>
      <c r="M444" s="5"/>
      <c r="N444" s="7">
        <v>-1600</v>
      </c>
    </row>
    <row r="445" spans="1:14">
      <c r="A445" s="5"/>
      <c r="B445" s="5"/>
      <c r="C445" s="5"/>
      <c r="D445" s="5" t="s">
        <v>31</v>
      </c>
      <c r="E445" s="5"/>
      <c r="F445" s="6">
        <v>44671</v>
      </c>
      <c r="G445" s="5"/>
      <c r="H445" s="5" t="s">
        <v>415</v>
      </c>
      <c r="I445" s="5"/>
      <c r="J445" s="5" t="s">
        <v>92</v>
      </c>
      <c r="K445" s="5"/>
      <c r="L445" s="5"/>
      <c r="M445" s="5"/>
      <c r="N445" s="7">
        <v>-403.33</v>
      </c>
    </row>
    <row r="446" spans="1:14">
      <c r="A446" s="5"/>
      <c r="B446" s="5"/>
      <c r="C446" s="5"/>
      <c r="D446" s="5" t="s">
        <v>31</v>
      </c>
      <c r="E446" s="5"/>
      <c r="F446" s="6">
        <v>44671</v>
      </c>
      <c r="G446" s="5"/>
      <c r="H446" s="5" t="s">
        <v>416</v>
      </c>
      <c r="I446" s="5"/>
      <c r="J446" s="5" t="s">
        <v>78</v>
      </c>
      <c r="K446" s="5"/>
      <c r="L446" s="5" t="s">
        <v>57</v>
      </c>
      <c r="M446" s="5"/>
      <c r="N446" s="7">
        <v>-254.23</v>
      </c>
    </row>
    <row r="447" spans="1:14">
      <c r="A447" s="5"/>
      <c r="B447" s="5"/>
      <c r="C447" s="5"/>
      <c r="D447" s="5" t="s">
        <v>31</v>
      </c>
      <c r="E447" s="5"/>
      <c r="F447" s="6">
        <v>44671</v>
      </c>
      <c r="G447" s="5"/>
      <c r="H447" s="5" t="s">
        <v>417</v>
      </c>
      <c r="I447" s="5"/>
      <c r="J447" s="5" t="s">
        <v>71</v>
      </c>
      <c r="K447" s="5"/>
      <c r="L447" s="5"/>
      <c r="M447" s="5"/>
      <c r="N447" s="7">
        <v>-489.95</v>
      </c>
    </row>
    <row r="448" spans="1:14">
      <c r="A448" s="5"/>
      <c r="B448" s="5"/>
      <c r="C448" s="5"/>
      <c r="D448" s="5" t="s">
        <v>31</v>
      </c>
      <c r="E448" s="5"/>
      <c r="F448" s="6">
        <v>44671</v>
      </c>
      <c r="G448" s="5"/>
      <c r="H448" s="5" t="s">
        <v>418</v>
      </c>
      <c r="I448" s="5"/>
      <c r="J448" s="5" t="s">
        <v>89</v>
      </c>
      <c r="K448" s="5"/>
      <c r="L448" s="5"/>
      <c r="M448" s="5"/>
      <c r="N448" s="7">
        <v>-140</v>
      </c>
    </row>
    <row r="449" spans="1:14">
      <c r="A449" s="5"/>
      <c r="B449" s="5"/>
      <c r="C449" s="5"/>
      <c r="D449" s="5" t="s">
        <v>31</v>
      </c>
      <c r="E449" s="5"/>
      <c r="F449" s="6">
        <v>44671</v>
      </c>
      <c r="G449" s="5"/>
      <c r="H449" s="5" t="s">
        <v>419</v>
      </c>
      <c r="I449" s="5"/>
      <c r="J449" s="5" t="s">
        <v>254</v>
      </c>
      <c r="K449" s="5"/>
      <c r="L449" s="5"/>
      <c r="M449" s="5"/>
      <c r="N449" s="7">
        <v>-124.9</v>
      </c>
    </row>
    <row r="450" spans="1:14">
      <c r="A450" s="5"/>
      <c r="B450" s="5"/>
      <c r="C450" s="5"/>
      <c r="D450" s="5" t="s">
        <v>31</v>
      </c>
      <c r="E450" s="5"/>
      <c r="F450" s="6">
        <v>44671</v>
      </c>
      <c r="G450" s="5"/>
      <c r="H450" s="5" t="s">
        <v>420</v>
      </c>
      <c r="I450" s="5"/>
      <c r="J450" s="5" t="s">
        <v>73</v>
      </c>
      <c r="K450" s="5"/>
      <c r="L450" s="5"/>
      <c r="M450" s="5"/>
      <c r="N450" s="7">
        <v>-120.04</v>
      </c>
    </row>
    <row r="451" spans="1:14">
      <c r="A451" s="5"/>
      <c r="B451" s="5"/>
      <c r="C451" s="5"/>
      <c r="D451" s="5" t="s">
        <v>31</v>
      </c>
      <c r="E451" s="5"/>
      <c r="F451" s="6">
        <v>44671</v>
      </c>
      <c r="G451" s="5"/>
      <c r="H451" s="5" t="s">
        <v>421</v>
      </c>
      <c r="I451" s="5"/>
      <c r="J451" s="5" t="s">
        <v>64</v>
      </c>
      <c r="K451" s="5"/>
      <c r="L451" s="5"/>
      <c r="M451" s="5"/>
      <c r="N451" s="7">
        <v>-157.19999999999999</v>
      </c>
    </row>
    <row r="452" spans="1:14">
      <c r="A452" s="5"/>
      <c r="B452" s="5"/>
      <c r="C452" s="5"/>
      <c r="D452" s="5" t="s">
        <v>31</v>
      </c>
      <c r="E452" s="5"/>
      <c r="F452" s="6">
        <v>44671</v>
      </c>
      <c r="G452" s="5"/>
      <c r="H452" s="5" t="s">
        <v>422</v>
      </c>
      <c r="I452" s="5"/>
      <c r="J452" s="5" t="s">
        <v>358</v>
      </c>
      <c r="K452" s="5"/>
      <c r="L452" s="5"/>
      <c r="M452" s="5"/>
      <c r="N452" s="7">
        <v>-181.48</v>
      </c>
    </row>
    <row r="453" spans="1:14">
      <c r="A453" s="5"/>
      <c r="B453" s="5"/>
      <c r="C453" s="5"/>
      <c r="D453" s="5" t="s">
        <v>31</v>
      </c>
      <c r="E453" s="5"/>
      <c r="F453" s="6">
        <v>44671</v>
      </c>
      <c r="G453" s="5"/>
      <c r="H453" s="5" t="s">
        <v>423</v>
      </c>
      <c r="I453" s="5"/>
      <c r="J453" s="5" t="s">
        <v>249</v>
      </c>
      <c r="K453" s="5"/>
      <c r="L453" s="5"/>
      <c r="M453" s="5"/>
      <c r="N453" s="7">
        <v>-1611</v>
      </c>
    </row>
    <row r="454" spans="1:14">
      <c r="A454" s="5"/>
      <c r="B454" s="5"/>
      <c r="C454" s="5"/>
      <c r="D454" s="5" t="s">
        <v>31</v>
      </c>
      <c r="E454" s="5"/>
      <c r="F454" s="6">
        <v>44671</v>
      </c>
      <c r="G454" s="5"/>
      <c r="H454" s="5" t="s">
        <v>424</v>
      </c>
      <c r="I454" s="5"/>
      <c r="J454" s="5" t="s">
        <v>68</v>
      </c>
      <c r="K454" s="5"/>
      <c r="L454" s="5"/>
      <c r="M454" s="5"/>
      <c r="N454" s="7">
        <v>-100</v>
      </c>
    </row>
    <row r="455" spans="1:14">
      <c r="A455" s="5"/>
      <c r="B455" s="5"/>
      <c r="C455" s="5"/>
      <c r="D455" s="5" t="s">
        <v>31</v>
      </c>
      <c r="E455" s="5"/>
      <c r="F455" s="6">
        <v>44671</v>
      </c>
      <c r="G455" s="5"/>
      <c r="H455" s="5" t="s">
        <v>425</v>
      </c>
      <c r="I455" s="5"/>
      <c r="J455" s="5" t="s">
        <v>75</v>
      </c>
      <c r="K455" s="5"/>
      <c r="L455" s="5" t="s">
        <v>266</v>
      </c>
      <c r="M455" s="5"/>
      <c r="N455" s="7">
        <v>-175.82</v>
      </c>
    </row>
    <row r="456" spans="1:14">
      <c r="A456" s="5"/>
      <c r="B456" s="5"/>
      <c r="C456" s="5"/>
      <c r="D456" s="5" t="s">
        <v>31</v>
      </c>
      <c r="E456" s="5"/>
      <c r="F456" s="6">
        <v>44671</v>
      </c>
      <c r="G456" s="5"/>
      <c r="H456" s="5" t="s">
        <v>426</v>
      </c>
      <c r="I456" s="5"/>
      <c r="J456" s="5" t="s">
        <v>76</v>
      </c>
      <c r="K456" s="5"/>
      <c r="L456" s="5" t="s">
        <v>77</v>
      </c>
      <c r="M456" s="5"/>
      <c r="N456" s="7">
        <v>-120</v>
      </c>
    </row>
    <row r="457" spans="1:14">
      <c r="A457" s="5"/>
      <c r="B457" s="5"/>
      <c r="C457" s="5"/>
      <c r="D457" s="5" t="s">
        <v>31</v>
      </c>
      <c r="E457" s="5"/>
      <c r="F457" s="6">
        <v>44680</v>
      </c>
      <c r="G457" s="5"/>
      <c r="H457" s="5" t="s">
        <v>427</v>
      </c>
      <c r="I457" s="5"/>
      <c r="J457" s="5" t="s">
        <v>428</v>
      </c>
      <c r="K457" s="5"/>
      <c r="L457" s="5"/>
      <c r="M457" s="5"/>
      <c r="N457" s="7">
        <v>-35</v>
      </c>
    </row>
    <row r="458" spans="1:14">
      <c r="A458" s="5"/>
      <c r="B458" s="5"/>
      <c r="C458" s="5"/>
      <c r="D458" s="5" t="s">
        <v>31</v>
      </c>
      <c r="E458" s="5"/>
      <c r="F458" s="6">
        <v>44680</v>
      </c>
      <c r="G458" s="5"/>
      <c r="H458" s="5" t="s">
        <v>429</v>
      </c>
      <c r="I458" s="5"/>
      <c r="J458" s="5" t="s">
        <v>430</v>
      </c>
      <c r="K458" s="5"/>
      <c r="L458" s="5"/>
      <c r="M458" s="5"/>
      <c r="N458" s="7">
        <v>-900</v>
      </c>
    </row>
    <row r="459" spans="1:14">
      <c r="A459" s="5"/>
      <c r="B459" s="5"/>
      <c r="C459" s="5"/>
      <c r="D459" s="5" t="s">
        <v>31</v>
      </c>
      <c r="E459" s="5"/>
      <c r="F459" s="6">
        <v>44680</v>
      </c>
      <c r="G459" s="5"/>
      <c r="H459" s="5" t="s">
        <v>431</v>
      </c>
      <c r="I459" s="5"/>
      <c r="J459" s="5" t="s">
        <v>62</v>
      </c>
      <c r="K459" s="5"/>
      <c r="L459" s="5"/>
      <c r="M459" s="5"/>
      <c r="N459" s="7">
        <v>-98</v>
      </c>
    </row>
    <row r="460" spans="1:14">
      <c r="A460" s="5"/>
      <c r="B460" s="5"/>
      <c r="C460" s="5"/>
      <c r="D460" s="5" t="s">
        <v>31</v>
      </c>
      <c r="E460" s="5"/>
      <c r="F460" s="6">
        <v>44680</v>
      </c>
      <c r="G460" s="5"/>
      <c r="H460" s="5" t="s">
        <v>432</v>
      </c>
      <c r="I460" s="5"/>
      <c r="J460" s="5" t="s">
        <v>433</v>
      </c>
      <c r="K460" s="5"/>
      <c r="L460" s="5" t="s">
        <v>434</v>
      </c>
      <c r="M460" s="5"/>
      <c r="N460" s="7">
        <v>0</v>
      </c>
    </row>
    <row r="461" spans="1:14">
      <c r="A461" s="5"/>
      <c r="B461" s="5"/>
      <c r="C461" s="5"/>
      <c r="D461" s="5" t="s">
        <v>31</v>
      </c>
      <c r="E461" s="5"/>
      <c r="F461" s="6">
        <v>44680</v>
      </c>
      <c r="G461" s="5"/>
      <c r="H461" s="5" t="s">
        <v>435</v>
      </c>
      <c r="I461" s="5"/>
      <c r="J461" s="5" t="s">
        <v>436</v>
      </c>
      <c r="K461" s="5"/>
      <c r="L461" s="5"/>
      <c r="M461" s="5"/>
      <c r="N461" s="7">
        <v>-145</v>
      </c>
    </row>
    <row r="462" spans="1:14">
      <c r="A462" s="5"/>
      <c r="B462" s="5"/>
      <c r="C462" s="5"/>
      <c r="D462" s="5" t="s">
        <v>31</v>
      </c>
      <c r="E462" s="5"/>
      <c r="F462" s="6">
        <v>44693</v>
      </c>
      <c r="G462" s="5"/>
      <c r="H462" s="5" t="s">
        <v>437</v>
      </c>
      <c r="I462" s="5"/>
      <c r="J462" s="5" t="s">
        <v>92</v>
      </c>
      <c r="K462" s="5"/>
      <c r="L462" s="5"/>
      <c r="M462" s="5"/>
      <c r="N462" s="7">
        <v>-410.31</v>
      </c>
    </row>
    <row r="463" spans="1:14">
      <c r="A463" s="5"/>
      <c r="B463" s="5"/>
      <c r="C463" s="5"/>
      <c r="D463" s="5" t="s">
        <v>31</v>
      </c>
      <c r="E463" s="5"/>
      <c r="F463" s="6">
        <v>44693</v>
      </c>
      <c r="G463" s="5"/>
      <c r="H463" s="5" t="s">
        <v>438</v>
      </c>
      <c r="I463" s="5"/>
      <c r="J463" s="5" t="s">
        <v>56</v>
      </c>
      <c r="K463" s="5"/>
      <c r="L463" s="5" t="s">
        <v>57</v>
      </c>
      <c r="M463" s="5"/>
      <c r="N463" s="7">
        <v>-190.68</v>
      </c>
    </row>
    <row r="464" spans="1:14">
      <c r="A464" s="5"/>
      <c r="B464" s="5"/>
      <c r="C464" s="5"/>
      <c r="D464" s="5" t="s">
        <v>31</v>
      </c>
      <c r="E464" s="5"/>
      <c r="F464" s="6">
        <v>44693</v>
      </c>
      <c r="G464" s="5"/>
      <c r="H464" s="5" t="s">
        <v>439</v>
      </c>
      <c r="I464" s="5"/>
      <c r="J464" s="5" t="s">
        <v>76</v>
      </c>
      <c r="K464" s="5"/>
      <c r="L464" s="5" t="s">
        <v>77</v>
      </c>
      <c r="M464" s="5"/>
      <c r="N464" s="7">
        <v>-204.5</v>
      </c>
    </row>
    <row r="465" spans="1:14">
      <c r="A465" s="5"/>
      <c r="B465" s="5"/>
      <c r="C465" s="5"/>
      <c r="D465" s="5" t="s">
        <v>31</v>
      </c>
      <c r="E465" s="5"/>
      <c r="F465" s="6">
        <v>44693</v>
      </c>
      <c r="G465" s="5"/>
      <c r="H465" s="5" t="s">
        <v>440</v>
      </c>
      <c r="I465" s="5"/>
      <c r="J465" s="5" t="s">
        <v>68</v>
      </c>
      <c r="K465" s="5"/>
      <c r="L465" s="5"/>
      <c r="M465" s="5"/>
      <c r="N465" s="7">
        <v>-100</v>
      </c>
    </row>
    <row r="466" spans="1:14">
      <c r="A466" s="5"/>
      <c r="B466" s="5"/>
      <c r="C466" s="5"/>
      <c r="D466" s="5" t="s">
        <v>31</v>
      </c>
      <c r="E466" s="5"/>
      <c r="F466" s="6">
        <v>44693</v>
      </c>
      <c r="G466" s="5"/>
      <c r="H466" s="5" t="s">
        <v>441</v>
      </c>
      <c r="I466" s="5"/>
      <c r="J466" s="5" t="s">
        <v>82</v>
      </c>
      <c r="K466" s="5"/>
      <c r="L466" s="5"/>
      <c r="M466" s="5"/>
      <c r="N466" s="7">
        <v>-500</v>
      </c>
    </row>
    <row r="467" spans="1:14">
      <c r="A467" s="5"/>
      <c r="B467" s="5"/>
      <c r="C467" s="5"/>
      <c r="D467" s="5" t="s">
        <v>31</v>
      </c>
      <c r="E467" s="5"/>
      <c r="F467" s="6">
        <v>44693</v>
      </c>
      <c r="G467" s="5"/>
      <c r="H467" s="5" t="s">
        <v>442</v>
      </c>
      <c r="I467" s="5"/>
      <c r="J467" s="5" t="s">
        <v>249</v>
      </c>
      <c r="K467" s="5"/>
      <c r="L467" s="5"/>
      <c r="M467" s="5"/>
      <c r="N467" s="7">
        <v>-57</v>
      </c>
    </row>
    <row r="468" spans="1:14">
      <c r="A468" s="5"/>
      <c r="B468" s="5"/>
      <c r="C468" s="5"/>
      <c r="D468" s="5" t="s">
        <v>31</v>
      </c>
      <c r="E468" s="5"/>
      <c r="F468" s="6">
        <v>44693</v>
      </c>
      <c r="G468" s="5"/>
      <c r="H468" s="5" t="s">
        <v>443</v>
      </c>
      <c r="I468" s="5"/>
      <c r="J468" s="5" t="s">
        <v>444</v>
      </c>
      <c r="K468" s="5"/>
      <c r="L468" s="5"/>
      <c r="M468" s="5"/>
      <c r="N468" s="7">
        <v>-100</v>
      </c>
    </row>
    <row r="469" spans="1:14">
      <c r="A469" s="5"/>
      <c r="B469" s="5"/>
      <c r="C469" s="5"/>
      <c r="D469" s="5" t="s">
        <v>31</v>
      </c>
      <c r="E469" s="5"/>
      <c r="F469" s="6">
        <v>44693</v>
      </c>
      <c r="G469" s="5"/>
      <c r="H469" s="5" t="s">
        <v>445</v>
      </c>
      <c r="I469" s="5"/>
      <c r="J469" s="5" t="s">
        <v>63</v>
      </c>
      <c r="K469" s="5"/>
      <c r="L469" s="5"/>
      <c r="M469" s="5"/>
      <c r="N469" s="7">
        <v>-3383.25</v>
      </c>
    </row>
    <row r="470" spans="1:14">
      <c r="A470" s="5"/>
      <c r="B470" s="5"/>
      <c r="C470" s="5"/>
      <c r="D470" s="5" t="s">
        <v>31</v>
      </c>
      <c r="E470" s="5"/>
      <c r="F470" s="6">
        <v>44693</v>
      </c>
      <c r="G470" s="5"/>
      <c r="H470" s="5" t="s">
        <v>446</v>
      </c>
      <c r="I470" s="5"/>
      <c r="J470" s="5" t="s">
        <v>279</v>
      </c>
      <c r="K470" s="5"/>
      <c r="L470" s="5"/>
      <c r="M470" s="5"/>
      <c r="N470" s="7">
        <v>-82.32</v>
      </c>
    </row>
    <row r="471" spans="1:14">
      <c r="A471" s="5"/>
      <c r="B471" s="5"/>
      <c r="C471" s="5"/>
      <c r="D471" s="5" t="s">
        <v>31</v>
      </c>
      <c r="E471" s="5"/>
      <c r="F471" s="6">
        <v>44693</v>
      </c>
      <c r="G471" s="5"/>
      <c r="H471" s="5" t="s">
        <v>447</v>
      </c>
      <c r="I471" s="5"/>
      <c r="J471" s="5" t="s">
        <v>302</v>
      </c>
      <c r="K471" s="5"/>
      <c r="L471" s="5"/>
      <c r="M471" s="5"/>
      <c r="N471" s="7">
        <v>-375</v>
      </c>
    </row>
    <row r="472" spans="1:14">
      <c r="A472" s="5"/>
      <c r="B472" s="5"/>
      <c r="C472" s="5"/>
      <c r="D472" s="5" t="s">
        <v>31</v>
      </c>
      <c r="E472" s="5"/>
      <c r="F472" s="6">
        <v>44693</v>
      </c>
      <c r="G472" s="5"/>
      <c r="H472" s="5" t="s">
        <v>448</v>
      </c>
      <c r="I472" s="5"/>
      <c r="J472" s="5" t="s">
        <v>73</v>
      </c>
      <c r="K472" s="5"/>
      <c r="L472" s="5"/>
      <c r="M472" s="5"/>
      <c r="N472" s="7">
        <v>-116.2</v>
      </c>
    </row>
    <row r="473" spans="1:14">
      <c r="A473" s="5"/>
      <c r="B473" s="5"/>
      <c r="C473" s="5"/>
      <c r="D473" s="5" t="s">
        <v>31</v>
      </c>
      <c r="E473" s="5"/>
      <c r="F473" s="6">
        <v>44693</v>
      </c>
      <c r="G473" s="5"/>
      <c r="H473" s="5" t="s">
        <v>449</v>
      </c>
      <c r="I473" s="5"/>
      <c r="J473" s="5" t="s">
        <v>450</v>
      </c>
      <c r="K473" s="5"/>
      <c r="L473" s="5"/>
      <c r="M473" s="5"/>
      <c r="N473" s="7">
        <v>-2836</v>
      </c>
    </row>
    <row r="474" spans="1:14">
      <c r="A474" s="5"/>
      <c r="B474" s="5"/>
      <c r="C474" s="5"/>
      <c r="D474" s="5" t="s">
        <v>31</v>
      </c>
      <c r="E474" s="5"/>
      <c r="F474" s="6">
        <v>44693</v>
      </c>
      <c r="G474" s="5"/>
      <c r="H474" s="5" t="s">
        <v>451</v>
      </c>
      <c r="I474" s="5"/>
      <c r="J474" s="5" t="s">
        <v>452</v>
      </c>
      <c r="K474" s="5"/>
      <c r="L474" s="5"/>
      <c r="M474" s="5"/>
      <c r="N474" s="7">
        <v>-692</v>
      </c>
    </row>
    <row r="475" spans="1:14">
      <c r="A475" s="5"/>
      <c r="B475" s="5"/>
      <c r="C475" s="5"/>
      <c r="D475" s="5" t="s">
        <v>31</v>
      </c>
      <c r="E475" s="5"/>
      <c r="F475" s="6">
        <v>44693</v>
      </c>
      <c r="G475" s="5"/>
      <c r="H475" s="5" t="s">
        <v>453</v>
      </c>
      <c r="I475" s="5"/>
      <c r="J475" s="5" t="s">
        <v>89</v>
      </c>
      <c r="K475" s="5"/>
      <c r="L475" s="5"/>
      <c r="M475" s="5"/>
      <c r="N475" s="7">
        <v>-60</v>
      </c>
    </row>
    <row r="476" spans="1:14">
      <c r="A476" s="5"/>
      <c r="B476" s="5"/>
      <c r="C476" s="5"/>
      <c r="D476" s="5" t="s">
        <v>31</v>
      </c>
      <c r="E476" s="5"/>
      <c r="F476" s="6">
        <v>44693</v>
      </c>
      <c r="G476" s="5"/>
      <c r="H476" s="5" t="s">
        <v>454</v>
      </c>
      <c r="I476" s="5"/>
      <c r="J476" s="5" t="s">
        <v>34</v>
      </c>
      <c r="K476" s="5"/>
      <c r="L476" s="5" t="s">
        <v>33</v>
      </c>
      <c r="M476" s="5"/>
      <c r="N476" s="7">
        <v>-2638.61</v>
      </c>
    </row>
    <row r="477" spans="1:14">
      <c r="A477" s="5"/>
      <c r="B477" s="5"/>
      <c r="C477" s="5"/>
      <c r="D477" s="5" t="s">
        <v>31</v>
      </c>
      <c r="E477" s="5"/>
      <c r="F477" s="6">
        <v>44693</v>
      </c>
      <c r="G477" s="5"/>
      <c r="H477" s="5" t="s">
        <v>455</v>
      </c>
      <c r="I477" s="5"/>
      <c r="J477" s="5" t="s">
        <v>71</v>
      </c>
      <c r="K477" s="5"/>
      <c r="L477" s="5"/>
      <c r="M477" s="5"/>
      <c r="N477" s="7">
        <v>-492.37</v>
      </c>
    </row>
    <row r="478" spans="1:14">
      <c r="A478" s="5"/>
      <c r="B478" s="5"/>
      <c r="C478" s="5"/>
      <c r="D478" s="5" t="s">
        <v>31</v>
      </c>
      <c r="E478" s="5"/>
      <c r="F478" s="6">
        <v>44693</v>
      </c>
      <c r="G478" s="5"/>
      <c r="H478" s="5" t="s">
        <v>456</v>
      </c>
      <c r="I478" s="5"/>
      <c r="J478" s="5" t="s">
        <v>61</v>
      </c>
      <c r="K478" s="5"/>
      <c r="L478" s="5"/>
      <c r="M478" s="5"/>
      <c r="N478" s="7">
        <v>-450</v>
      </c>
    </row>
    <row r="479" spans="1:14">
      <c r="A479" s="5"/>
      <c r="B479" s="5"/>
      <c r="C479" s="5"/>
      <c r="D479" s="5" t="s">
        <v>31</v>
      </c>
      <c r="E479" s="5"/>
      <c r="F479" s="6">
        <v>44693</v>
      </c>
      <c r="G479" s="5"/>
      <c r="H479" s="5" t="s">
        <v>457</v>
      </c>
      <c r="I479" s="5"/>
      <c r="J479" s="5" t="s">
        <v>96</v>
      </c>
      <c r="K479" s="5"/>
      <c r="L479" s="5" t="s">
        <v>97</v>
      </c>
      <c r="M479" s="5"/>
      <c r="N479" s="7">
        <v>-20510</v>
      </c>
    </row>
    <row r="480" spans="1:14">
      <c r="A480" s="5"/>
      <c r="B480" s="5"/>
      <c r="C480" s="5"/>
      <c r="D480" s="5" t="s">
        <v>31</v>
      </c>
      <c r="E480" s="5"/>
      <c r="F480" s="6">
        <v>44700</v>
      </c>
      <c r="G480" s="5"/>
      <c r="H480" s="5" t="s">
        <v>458</v>
      </c>
      <c r="I480" s="5"/>
      <c r="J480" s="5" t="s">
        <v>459</v>
      </c>
      <c r="K480" s="5"/>
      <c r="L480" s="5"/>
      <c r="M480" s="5"/>
      <c r="N480" s="7">
        <v>-824.19</v>
      </c>
    </row>
    <row r="481" spans="1:14">
      <c r="A481" s="5"/>
      <c r="B481" s="5"/>
      <c r="C481" s="5"/>
      <c r="D481" s="5" t="s">
        <v>31</v>
      </c>
      <c r="E481" s="5"/>
      <c r="F481" s="6">
        <v>44700</v>
      </c>
      <c r="G481" s="5"/>
      <c r="H481" s="5" t="s">
        <v>460</v>
      </c>
      <c r="I481" s="5"/>
      <c r="J481" s="5" t="s">
        <v>461</v>
      </c>
      <c r="K481" s="5"/>
      <c r="L481" s="5"/>
      <c r="M481" s="5"/>
      <c r="N481" s="7">
        <v>-396.69</v>
      </c>
    </row>
    <row r="482" spans="1:14">
      <c r="A482" s="5"/>
      <c r="B482" s="5"/>
      <c r="C482" s="5"/>
      <c r="D482" s="5" t="s">
        <v>31</v>
      </c>
      <c r="E482" s="5"/>
      <c r="F482" s="6">
        <v>44700</v>
      </c>
      <c r="G482" s="5"/>
      <c r="H482" s="5" t="s">
        <v>462</v>
      </c>
      <c r="I482" s="5"/>
      <c r="J482" s="5" t="s">
        <v>463</v>
      </c>
      <c r="K482" s="5"/>
      <c r="L482" s="5"/>
      <c r="M482" s="5"/>
      <c r="N482" s="7">
        <v>-459.01</v>
      </c>
    </row>
    <row r="483" spans="1:14">
      <c r="A483" s="5"/>
      <c r="B483" s="5"/>
      <c r="C483" s="5"/>
      <c r="D483" s="5" t="s">
        <v>31</v>
      </c>
      <c r="E483" s="5"/>
      <c r="F483" s="6">
        <v>44700</v>
      </c>
      <c r="G483" s="5"/>
      <c r="H483" s="5" t="s">
        <v>464</v>
      </c>
      <c r="I483" s="5"/>
      <c r="J483" s="5" t="s">
        <v>465</v>
      </c>
      <c r="K483" s="5"/>
      <c r="L483" s="5"/>
      <c r="M483" s="5"/>
      <c r="N483" s="7">
        <v>-438.16</v>
      </c>
    </row>
    <row r="484" spans="1:14">
      <c r="A484" s="5"/>
      <c r="B484" s="5"/>
      <c r="C484" s="5"/>
      <c r="D484" s="5" t="s">
        <v>31</v>
      </c>
      <c r="E484" s="5"/>
      <c r="F484" s="6">
        <v>44700</v>
      </c>
      <c r="G484" s="5"/>
      <c r="H484" s="5" t="s">
        <v>466</v>
      </c>
      <c r="I484" s="5"/>
      <c r="J484" s="5" t="s">
        <v>430</v>
      </c>
      <c r="K484" s="5"/>
      <c r="L484" s="5"/>
      <c r="M484" s="5"/>
      <c r="N484" s="7">
        <v>-1170</v>
      </c>
    </row>
    <row r="485" spans="1:14">
      <c r="A485" s="5"/>
      <c r="B485" s="5"/>
      <c r="C485" s="5"/>
      <c r="D485" s="5" t="s">
        <v>31</v>
      </c>
      <c r="E485" s="5"/>
      <c r="F485" s="6">
        <v>44700</v>
      </c>
      <c r="G485" s="5"/>
      <c r="H485" s="5" t="s">
        <v>467</v>
      </c>
      <c r="I485" s="5"/>
      <c r="J485" s="5" t="s">
        <v>468</v>
      </c>
      <c r="K485" s="5"/>
      <c r="L485" s="5"/>
      <c r="M485" s="5"/>
      <c r="N485" s="7">
        <v>-300.52999999999997</v>
      </c>
    </row>
    <row r="486" spans="1:14">
      <c r="A486" s="5"/>
      <c r="B486" s="5"/>
      <c r="C486" s="5"/>
      <c r="D486" s="5" t="s">
        <v>31</v>
      </c>
      <c r="E486" s="5"/>
      <c r="F486" s="6">
        <v>44700</v>
      </c>
      <c r="G486" s="5"/>
      <c r="H486" s="5" t="s">
        <v>469</v>
      </c>
      <c r="I486" s="5"/>
      <c r="J486" s="5" t="s">
        <v>258</v>
      </c>
      <c r="K486" s="5"/>
      <c r="L486" s="5"/>
      <c r="M486" s="5"/>
      <c r="N486" s="7">
        <v>-105.6</v>
      </c>
    </row>
    <row r="487" spans="1:14">
      <c r="A487" s="5"/>
      <c r="B487" s="5"/>
      <c r="C487" s="5"/>
      <c r="D487" s="5" t="s">
        <v>31</v>
      </c>
      <c r="E487" s="5"/>
      <c r="F487" s="6">
        <v>44700</v>
      </c>
      <c r="G487" s="5"/>
      <c r="H487" s="5" t="s">
        <v>470</v>
      </c>
      <c r="I487" s="5"/>
      <c r="J487" s="5" t="s">
        <v>336</v>
      </c>
      <c r="K487" s="5"/>
      <c r="L487" s="5"/>
      <c r="M487" s="5"/>
      <c r="N487" s="7">
        <v>-688.16</v>
      </c>
    </row>
    <row r="488" spans="1:14">
      <c r="A488" s="5"/>
      <c r="B488" s="5"/>
      <c r="C488" s="5"/>
      <c r="D488" s="5" t="s">
        <v>31</v>
      </c>
      <c r="E488" s="5"/>
      <c r="F488" s="6">
        <v>44700</v>
      </c>
      <c r="G488" s="5"/>
      <c r="H488" s="5" t="s">
        <v>471</v>
      </c>
      <c r="I488" s="5"/>
      <c r="J488" s="5" t="s">
        <v>413</v>
      </c>
      <c r="K488" s="5"/>
      <c r="L488" s="5"/>
      <c r="M488" s="5"/>
      <c r="N488" s="7">
        <v>-491.63</v>
      </c>
    </row>
    <row r="489" spans="1:14">
      <c r="A489" s="5"/>
      <c r="B489" s="5"/>
      <c r="C489" s="5"/>
      <c r="D489" s="5" t="s">
        <v>31</v>
      </c>
      <c r="E489" s="5"/>
      <c r="F489" s="6">
        <v>44715</v>
      </c>
      <c r="G489" s="5"/>
      <c r="H489" s="5" t="s">
        <v>472</v>
      </c>
      <c r="I489" s="5"/>
      <c r="J489" s="5" t="s">
        <v>78</v>
      </c>
      <c r="K489" s="5"/>
      <c r="L489" s="5" t="s">
        <v>57</v>
      </c>
      <c r="M489" s="5"/>
      <c r="N489" s="7">
        <v>-491.07</v>
      </c>
    </row>
    <row r="490" spans="1:14">
      <c r="A490" s="5"/>
      <c r="B490" s="5"/>
      <c r="C490" s="5"/>
      <c r="D490" s="5" t="s">
        <v>31</v>
      </c>
      <c r="E490" s="5"/>
      <c r="F490" s="6">
        <v>44715</v>
      </c>
      <c r="G490" s="5"/>
      <c r="H490" s="5" t="s">
        <v>473</v>
      </c>
      <c r="I490" s="5"/>
      <c r="J490" s="5" t="s">
        <v>60</v>
      </c>
      <c r="K490" s="5"/>
      <c r="L490" s="5"/>
      <c r="M490" s="5"/>
      <c r="N490" s="7">
        <v>-834.87</v>
      </c>
    </row>
    <row r="491" spans="1:14">
      <c r="A491" s="5"/>
      <c r="B491" s="5"/>
      <c r="C491" s="5"/>
      <c r="D491" s="5" t="s">
        <v>31</v>
      </c>
      <c r="E491" s="5"/>
      <c r="F491" s="6">
        <v>44715</v>
      </c>
      <c r="G491" s="5"/>
      <c r="H491" s="5" t="s">
        <v>474</v>
      </c>
      <c r="I491" s="5"/>
      <c r="J491" s="5" t="s">
        <v>89</v>
      </c>
      <c r="K491" s="5"/>
      <c r="L491" s="5"/>
      <c r="M491" s="5"/>
      <c r="N491" s="7">
        <v>-450</v>
      </c>
    </row>
    <row r="492" spans="1:14">
      <c r="A492" s="5"/>
      <c r="B492" s="5"/>
      <c r="C492" s="5"/>
      <c r="D492" s="5" t="s">
        <v>31</v>
      </c>
      <c r="E492" s="5"/>
      <c r="F492" s="6">
        <v>44715</v>
      </c>
      <c r="G492" s="5"/>
      <c r="H492" s="5" t="s">
        <v>475</v>
      </c>
      <c r="I492" s="5"/>
      <c r="J492" s="5" t="s">
        <v>476</v>
      </c>
      <c r="K492" s="5"/>
      <c r="L492" s="5"/>
      <c r="M492" s="5"/>
      <c r="N492" s="7">
        <v>-51.75</v>
      </c>
    </row>
    <row r="493" spans="1:14">
      <c r="A493" s="5"/>
      <c r="B493" s="5"/>
      <c r="C493" s="5"/>
      <c r="D493" s="5" t="s">
        <v>31</v>
      </c>
      <c r="E493" s="5"/>
      <c r="F493" s="6">
        <v>44715</v>
      </c>
      <c r="G493" s="5"/>
      <c r="H493" s="5" t="s">
        <v>477</v>
      </c>
      <c r="I493" s="5"/>
      <c r="J493" s="5" t="s">
        <v>96</v>
      </c>
      <c r="K493" s="5"/>
      <c r="L493" s="5" t="s">
        <v>97</v>
      </c>
      <c r="M493" s="5"/>
      <c r="N493" s="7">
        <v>-1993.61</v>
      </c>
    </row>
    <row r="494" spans="1:14">
      <c r="A494" s="5"/>
      <c r="B494" s="5"/>
      <c r="C494" s="5"/>
      <c r="D494" s="5" t="s">
        <v>31</v>
      </c>
      <c r="E494" s="5"/>
      <c r="F494" s="6">
        <v>44715</v>
      </c>
      <c r="G494" s="5"/>
      <c r="H494" s="5" t="s">
        <v>478</v>
      </c>
      <c r="I494" s="5"/>
      <c r="J494" s="5" t="s">
        <v>56</v>
      </c>
      <c r="K494" s="5"/>
      <c r="L494" s="5" t="s">
        <v>57</v>
      </c>
      <c r="M494" s="5"/>
      <c r="N494" s="7">
        <v>-230.97</v>
      </c>
    </row>
    <row r="495" spans="1:14">
      <c r="A495" s="5"/>
      <c r="B495" s="5"/>
      <c r="C495" s="5"/>
      <c r="D495" s="5" t="s">
        <v>31</v>
      </c>
      <c r="E495" s="5"/>
      <c r="F495" s="6">
        <v>44729</v>
      </c>
      <c r="G495" s="5"/>
      <c r="H495" s="5" t="s">
        <v>479</v>
      </c>
      <c r="I495" s="5"/>
      <c r="J495" s="5" t="s">
        <v>367</v>
      </c>
      <c r="K495" s="5"/>
      <c r="L495" s="5"/>
      <c r="M495" s="5"/>
      <c r="N495" s="7">
        <v>-240</v>
      </c>
    </row>
    <row r="496" spans="1:14">
      <c r="A496" s="5"/>
      <c r="B496" s="5"/>
      <c r="C496" s="5"/>
      <c r="D496" s="5" t="s">
        <v>31</v>
      </c>
      <c r="E496" s="5"/>
      <c r="F496" s="6">
        <v>44729</v>
      </c>
      <c r="G496" s="5"/>
      <c r="H496" s="5" t="s">
        <v>480</v>
      </c>
      <c r="I496" s="5"/>
      <c r="J496" s="5" t="s">
        <v>78</v>
      </c>
      <c r="K496" s="5"/>
      <c r="L496" s="5" t="s">
        <v>57</v>
      </c>
      <c r="M496" s="5"/>
      <c r="N496" s="7">
        <v>-223.53</v>
      </c>
    </row>
    <row r="497" spans="1:14">
      <c r="A497" s="5"/>
      <c r="B497" s="5"/>
      <c r="C497" s="5"/>
      <c r="D497" s="5" t="s">
        <v>31</v>
      </c>
      <c r="E497" s="5"/>
      <c r="F497" s="6">
        <v>44729</v>
      </c>
      <c r="G497" s="5"/>
      <c r="H497" s="5" t="s">
        <v>481</v>
      </c>
      <c r="I497" s="5"/>
      <c r="J497" s="5" t="s">
        <v>76</v>
      </c>
      <c r="K497" s="5"/>
      <c r="L497" s="5" t="s">
        <v>77</v>
      </c>
      <c r="M497" s="5"/>
      <c r="N497" s="7">
        <v>-84.5</v>
      </c>
    </row>
    <row r="498" spans="1:14">
      <c r="A498" s="5"/>
      <c r="B498" s="5"/>
      <c r="C498" s="5"/>
      <c r="D498" s="5" t="s">
        <v>31</v>
      </c>
      <c r="E498" s="5"/>
      <c r="F498" s="6">
        <v>44729</v>
      </c>
      <c r="G498" s="5"/>
      <c r="H498" s="5" t="s">
        <v>482</v>
      </c>
      <c r="I498" s="5"/>
      <c r="J498" s="5" t="s">
        <v>75</v>
      </c>
      <c r="K498" s="5"/>
      <c r="L498" s="5" t="s">
        <v>266</v>
      </c>
      <c r="M498" s="5"/>
      <c r="N498" s="7">
        <v>-138.83000000000001</v>
      </c>
    </row>
    <row r="499" spans="1:14">
      <c r="A499" s="5"/>
      <c r="B499" s="5"/>
      <c r="C499" s="5"/>
      <c r="D499" s="5" t="s">
        <v>31</v>
      </c>
      <c r="E499" s="5"/>
      <c r="F499" s="6">
        <v>44729</v>
      </c>
      <c r="G499" s="5"/>
      <c r="H499" s="5" t="s">
        <v>483</v>
      </c>
      <c r="I499" s="5"/>
      <c r="J499" s="5" t="s">
        <v>68</v>
      </c>
      <c r="K499" s="5"/>
      <c r="L499" s="5"/>
      <c r="M499" s="5"/>
      <c r="N499" s="7">
        <v>-100</v>
      </c>
    </row>
    <row r="500" spans="1:14">
      <c r="A500" s="5"/>
      <c r="B500" s="5"/>
      <c r="C500" s="5"/>
      <c r="D500" s="5" t="s">
        <v>31</v>
      </c>
      <c r="E500" s="5"/>
      <c r="F500" s="6">
        <v>44729</v>
      </c>
      <c r="G500" s="5"/>
      <c r="H500" s="5" t="s">
        <v>484</v>
      </c>
      <c r="I500" s="5"/>
      <c r="J500" s="5" t="s">
        <v>67</v>
      </c>
      <c r="K500" s="5"/>
      <c r="L500" s="5"/>
      <c r="M500" s="5"/>
      <c r="N500" s="7">
        <v>-162.5</v>
      </c>
    </row>
    <row r="501" spans="1:14">
      <c r="A501" s="5"/>
      <c r="B501" s="5"/>
      <c r="C501" s="5"/>
      <c r="D501" s="5" t="s">
        <v>31</v>
      </c>
      <c r="E501" s="5"/>
      <c r="F501" s="6">
        <v>44729</v>
      </c>
      <c r="G501" s="5"/>
      <c r="H501" s="5" t="s">
        <v>485</v>
      </c>
      <c r="I501" s="5"/>
      <c r="J501" s="5" t="s">
        <v>476</v>
      </c>
      <c r="K501" s="5"/>
      <c r="L501" s="5"/>
      <c r="M501" s="5"/>
      <c r="N501" s="7">
        <v>-54</v>
      </c>
    </row>
    <row r="502" spans="1:14">
      <c r="A502" s="5"/>
      <c r="B502" s="5"/>
      <c r="C502" s="5"/>
      <c r="D502" s="5" t="s">
        <v>31</v>
      </c>
      <c r="E502" s="5"/>
      <c r="F502" s="6">
        <v>44729</v>
      </c>
      <c r="G502" s="5"/>
      <c r="H502" s="5" t="s">
        <v>486</v>
      </c>
      <c r="I502" s="5"/>
      <c r="J502" s="5" t="s">
        <v>343</v>
      </c>
      <c r="K502" s="5"/>
      <c r="L502" s="5"/>
      <c r="M502" s="5"/>
      <c r="N502" s="7">
        <v>-116.36</v>
      </c>
    </row>
    <row r="503" spans="1:14">
      <c r="A503" s="5"/>
      <c r="B503" s="5"/>
      <c r="C503" s="5"/>
      <c r="D503" s="5" t="s">
        <v>31</v>
      </c>
      <c r="E503" s="5"/>
      <c r="F503" s="6">
        <v>44729</v>
      </c>
      <c r="G503" s="5"/>
      <c r="H503" s="5" t="s">
        <v>487</v>
      </c>
      <c r="I503" s="5"/>
      <c r="J503" s="5" t="s">
        <v>488</v>
      </c>
      <c r="K503" s="5"/>
      <c r="L503" s="5"/>
      <c r="M503" s="5"/>
      <c r="N503" s="7">
        <v>-4664</v>
      </c>
    </row>
    <row r="504" spans="1:14">
      <c r="A504" s="5"/>
      <c r="B504" s="5"/>
      <c r="C504" s="5"/>
      <c r="D504" s="5" t="s">
        <v>31</v>
      </c>
      <c r="E504" s="5"/>
      <c r="F504" s="6">
        <v>44729</v>
      </c>
      <c r="G504" s="5"/>
      <c r="H504" s="5" t="s">
        <v>489</v>
      </c>
      <c r="I504" s="5"/>
      <c r="J504" s="5" t="s">
        <v>64</v>
      </c>
      <c r="K504" s="5"/>
      <c r="L504" s="5"/>
      <c r="M504" s="5"/>
      <c r="N504" s="7">
        <v>-405.7</v>
      </c>
    </row>
    <row r="505" spans="1:14">
      <c r="A505" s="5"/>
      <c r="B505" s="5"/>
      <c r="C505" s="5"/>
      <c r="D505" s="5" t="s">
        <v>31</v>
      </c>
      <c r="E505" s="5"/>
      <c r="F505" s="6">
        <v>44729</v>
      </c>
      <c r="G505" s="5"/>
      <c r="H505" s="5" t="s">
        <v>490</v>
      </c>
      <c r="I505" s="5"/>
      <c r="J505" s="5" t="s">
        <v>302</v>
      </c>
      <c r="K505" s="5"/>
      <c r="L505" s="5"/>
      <c r="M505" s="5"/>
      <c r="N505" s="7">
        <v>-425</v>
      </c>
    </row>
    <row r="506" spans="1:14">
      <c r="A506" s="5"/>
      <c r="B506" s="5"/>
      <c r="C506" s="5"/>
      <c r="D506" s="5" t="s">
        <v>31</v>
      </c>
      <c r="E506" s="5"/>
      <c r="F506" s="6">
        <v>44729</v>
      </c>
      <c r="G506" s="5"/>
      <c r="H506" s="5" t="s">
        <v>491</v>
      </c>
      <c r="I506" s="5"/>
      <c r="J506" s="5" t="s">
        <v>73</v>
      </c>
      <c r="K506" s="5"/>
      <c r="L506" s="5"/>
      <c r="M506" s="5"/>
      <c r="N506" s="7">
        <v>-120.04</v>
      </c>
    </row>
    <row r="507" spans="1:14">
      <c r="A507" s="5"/>
      <c r="B507" s="5"/>
      <c r="C507" s="5"/>
      <c r="D507" s="5" t="s">
        <v>31</v>
      </c>
      <c r="E507" s="5"/>
      <c r="F507" s="6">
        <v>44729</v>
      </c>
      <c r="G507" s="5"/>
      <c r="H507" s="5" t="s">
        <v>492</v>
      </c>
      <c r="I507" s="5"/>
      <c r="J507" s="5" t="s">
        <v>493</v>
      </c>
      <c r="K507" s="5"/>
      <c r="L507" s="5"/>
      <c r="M507" s="5"/>
      <c r="N507" s="7">
        <v>-2982.05</v>
      </c>
    </row>
    <row r="508" spans="1:14">
      <c r="A508" s="5"/>
      <c r="B508" s="5"/>
      <c r="C508" s="5"/>
      <c r="D508" s="5" t="s">
        <v>31</v>
      </c>
      <c r="E508" s="5"/>
      <c r="F508" s="6">
        <v>44729</v>
      </c>
      <c r="G508" s="5"/>
      <c r="H508" s="5" t="s">
        <v>494</v>
      </c>
      <c r="I508" s="5"/>
      <c r="J508" s="5" t="s">
        <v>254</v>
      </c>
      <c r="K508" s="5"/>
      <c r="L508" s="5"/>
      <c r="M508" s="5"/>
      <c r="N508" s="7">
        <v>-294.7</v>
      </c>
    </row>
    <row r="509" spans="1:14">
      <c r="A509" s="5"/>
      <c r="B509" s="5"/>
      <c r="C509" s="5"/>
      <c r="D509" s="5" t="s">
        <v>31</v>
      </c>
      <c r="E509" s="5"/>
      <c r="F509" s="6">
        <v>44729</v>
      </c>
      <c r="G509" s="5"/>
      <c r="H509" s="5" t="s">
        <v>495</v>
      </c>
      <c r="I509" s="5"/>
      <c r="J509" s="5" t="s">
        <v>245</v>
      </c>
      <c r="K509" s="5"/>
      <c r="L509" s="5"/>
      <c r="M509" s="5"/>
      <c r="N509" s="7">
        <v>-399.72</v>
      </c>
    </row>
    <row r="510" spans="1:14">
      <c r="A510" s="5"/>
      <c r="B510" s="5"/>
      <c r="C510" s="5"/>
      <c r="D510" s="5" t="s">
        <v>31</v>
      </c>
      <c r="E510" s="5"/>
      <c r="F510" s="6">
        <v>44729</v>
      </c>
      <c r="G510" s="5"/>
      <c r="H510" s="5" t="s">
        <v>496</v>
      </c>
      <c r="I510" s="5"/>
      <c r="J510" s="5" t="s">
        <v>71</v>
      </c>
      <c r="K510" s="5"/>
      <c r="L510" s="5"/>
      <c r="M510" s="5"/>
      <c r="N510" s="7">
        <v>-492.37</v>
      </c>
    </row>
    <row r="511" spans="1:14">
      <c r="A511" s="5"/>
      <c r="B511" s="5"/>
      <c r="C511" s="5"/>
      <c r="D511" s="5" t="s">
        <v>31</v>
      </c>
      <c r="E511" s="5"/>
      <c r="F511" s="6">
        <v>44729</v>
      </c>
      <c r="G511" s="5"/>
      <c r="H511" s="5" t="s">
        <v>497</v>
      </c>
      <c r="I511" s="5"/>
      <c r="J511" s="5" t="s">
        <v>92</v>
      </c>
      <c r="K511" s="5"/>
      <c r="L511" s="5"/>
      <c r="M511" s="5"/>
      <c r="N511" s="7">
        <v>-411.51</v>
      </c>
    </row>
    <row r="512" spans="1:14">
      <c r="A512" s="5"/>
      <c r="B512" s="5"/>
      <c r="C512" s="5"/>
      <c r="D512" s="5" t="s">
        <v>31</v>
      </c>
      <c r="E512" s="5"/>
      <c r="F512" s="6">
        <v>44729</v>
      </c>
      <c r="G512" s="5"/>
      <c r="H512" s="5" t="s">
        <v>498</v>
      </c>
      <c r="I512" s="5"/>
      <c r="J512" s="5" t="s">
        <v>63</v>
      </c>
      <c r="K512" s="5"/>
      <c r="L512" s="5"/>
      <c r="M512" s="5"/>
      <c r="N512" s="7">
        <v>-2597.83</v>
      </c>
    </row>
    <row r="513" spans="1:14">
      <c r="A513" s="5"/>
      <c r="B513" s="5"/>
      <c r="C513" s="5"/>
      <c r="D513" s="5" t="s">
        <v>20</v>
      </c>
      <c r="E513" s="5"/>
      <c r="F513" s="6">
        <v>44740</v>
      </c>
      <c r="G513" s="5"/>
      <c r="H513" s="5" t="s">
        <v>499</v>
      </c>
      <c r="I513" s="5"/>
      <c r="J513" s="5" t="s">
        <v>27</v>
      </c>
      <c r="K513" s="5"/>
      <c r="L513" s="5" t="s">
        <v>28</v>
      </c>
      <c r="M513" s="5"/>
      <c r="N513" s="7"/>
    </row>
    <row r="514" spans="1:14">
      <c r="A514" s="5"/>
      <c r="B514" s="5"/>
      <c r="C514" s="5"/>
      <c r="D514" s="5" t="s">
        <v>20</v>
      </c>
      <c r="E514" s="5"/>
      <c r="F514" s="6">
        <v>44740</v>
      </c>
      <c r="G514" s="5"/>
      <c r="H514" s="5" t="s">
        <v>500</v>
      </c>
      <c r="I514" s="5"/>
      <c r="J514" s="5" t="s">
        <v>27</v>
      </c>
      <c r="K514" s="5"/>
      <c r="L514" s="5" t="s">
        <v>28</v>
      </c>
      <c r="M514" s="5"/>
      <c r="N514" s="7"/>
    </row>
    <row r="515" spans="1:14">
      <c r="A515" s="5"/>
      <c r="B515" s="5"/>
      <c r="C515" s="5"/>
      <c r="D515" s="5" t="s">
        <v>31</v>
      </c>
      <c r="E515" s="5"/>
      <c r="F515" s="6">
        <v>44740</v>
      </c>
      <c r="G515" s="5"/>
      <c r="H515" s="5" t="s">
        <v>501</v>
      </c>
      <c r="I515" s="5"/>
      <c r="J515" s="5" t="s">
        <v>75</v>
      </c>
      <c r="K515" s="5"/>
      <c r="L515" s="5" t="s">
        <v>266</v>
      </c>
      <c r="M515" s="5"/>
      <c r="N515" s="7">
        <v>-369.56</v>
      </c>
    </row>
    <row r="516" spans="1:14">
      <c r="A516" s="5"/>
      <c r="B516" s="5"/>
      <c r="C516" s="5"/>
      <c r="D516" s="5" t="s">
        <v>31</v>
      </c>
      <c r="E516" s="5"/>
      <c r="F516" s="6">
        <v>44740</v>
      </c>
      <c r="G516" s="5"/>
      <c r="H516" s="5" t="s">
        <v>502</v>
      </c>
      <c r="I516" s="5"/>
      <c r="J516" s="5" t="s">
        <v>75</v>
      </c>
      <c r="K516" s="5"/>
      <c r="L516" s="5"/>
      <c r="M516" s="5"/>
      <c r="N516" s="7">
        <v>-2000</v>
      </c>
    </row>
    <row r="517" spans="1:14">
      <c r="A517" s="5"/>
      <c r="B517" s="5"/>
      <c r="C517" s="5"/>
      <c r="D517" s="5" t="s">
        <v>20</v>
      </c>
      <c r="E517" s="5"/>
      <c r="F517" s="6">
        <v>44781</v>
      </c>
      <c r="G517" s="5"/>
      <c r="H517" s="5" t="s">
        <v>503</v>
      </c>
      <c r="I517" s="5"/>
      <c r="J517" s="5" t="s">
        <v>27</v>
      </c>
      <c r="K517" s="5"/>
      <c r="L517" s="5" t="s">
        <v>28</v>
      </c>
      <c r="M517" s="5"/>
      <c r="N517" s="7"/>
    </row>
    <row r="518" spans="1:14">
      <c r="A518" s="5"/>
      <c r="B518" s="5"/>
      <c r="C518" s="5"/>
      <c r="D518" s="5" t="s">
        <v>144</v>
      </c>
      <c r="E518" s="5"/>
      <c r="F518" s="6">
        <v>44804</v>
      </c>
      <c r="G518" s="5"/>
      <c r="H518" s="5" t="s">
        <v>504</v>
      </c>
      <c r="I518" s="5"/>
      <c r="J518" s="5" t="s">
        <v>157</v>
      </c>
      <c r="K518" s="5"/>
      <c r="L518" s="5"/>
      <c r="M518" s="5"/>
      <c r="N518" s="7">
        <v>-5040.28</v>
      </c>
    </row>
    <row r="519" spans="1:14">
      <c r="A519" s="5"/>
      <c r="B519" s="5"/>
      <c r="C519" s="5"/>
      <c r="D519" s="5" t="s">
        <v>31</v>
      </c>
      <c r="E519" s="5"/>
      <c r="F519" s="6">
        <v>44766</v>
      </c>
      <c r="G519" s="5"/>
      <c r="H519" s="5" t="s">
        <v>505</v>
      </c>
      <c r="I519" s="5"/>
      <c r="J519" s="5" t="s">
        <v>89</v>
      </c>
      <c r="K519" s="5"/>
      <c r="L519" s="5"/>
      <c r="M519" s="5"/>
      <c r="N519" s="7">
        <v>-30</v>
      </c>
    </row>
    <row r="520" spans="1:14">
      <c r="A520" s="5"/>
      <c r="B520" s="5"/>
      <c r="C520" s="5"/>
      <c r="D520" s="5" t="s">
        <v>31</v>
      </c>
      <c r="E520" s="5"/>
      <c r="F520" s="6">
        <v>44764</v>
      </c>
      <c r="G520" s="5"/>
      <c r="H520" s="5" t="s">
        <v>506</v>
      </c>
      <c r="I520" s="5"/>
      <c r="J520" s="5" t="s">
        <v>89</v>
      </c>
      <c r="K520" s="5"/>
      <c r="L520" s="5"/>
      <c r="M520" s="5"/>
      <c r="N520" s="7">
        <v>-30</v>
      </c>
    </row>
    <row r="521" spans="1:14">
      <c r="A521" s="5"/>
      <c r="B521" s="5"/>
      <c r="C521" s="5"/>
      <c r="D521" s="5" t="s">
        <v>31</v>
      </c>
      <c r="E521" s="5"/>
      <c r="F521" s="6">
        <v>44775</v>
      </c>
      <c r="G521" s="5"/>
      <c r="H521" s="5" t="s">
        <v>507</v>
      </c>
      <c r="I521" s="5"/>
      <c r="J521" s="5" t="s">
        <v>67</v>
      </c>
      <c r="K521" s="5"/>
      <c r="L521" s="5"/>
      <c r="M521" s="5"/>
      <c r="N521" s="7">
        <v>-2600</v>
      </c>
    </row>
    <row r="522" spans="1:14">
      <c r="A522" s="5"/>
      <c r="B522" s="5"/>
      <c r="C522" s="5"/>
      <c r="D522" s="5" t="s">
        <v>31</v>
      </c>
      <c r="E522" s="5"/>
      <c r="F522" s="6">
        <v>44775</v>
      </c>
      <c r="G522" s="5"/>
      <c r="H522" s="5" t="s">
        <v>508</v>
      </c>
      <c r="I522" s="5"/>
      <c r="J522" s="5" t="s">
        <v>89</v>
      </c>
      <c r="K522" s="5"/>
      <c r="L522" s="5"/>
      <c r="M522" s="5"/>
      <c r="N522" s="7">
        <v>-30</v>
      </c>
    </row>
    <row r="523" spans="1:14">
      <c r="A523" s="5"/>
      <c r="B523" s="5"/>
      <c r="C523" s="5"/>
      <c r="D523" s="5" t="s">
        <v>31</v>
      </c>
      <c r="E523" s="5"/>
      <c r="F523" s="6">
        <v>44775</v>
      </c>
      <c r="G523" s="5"/>
      <c r="H523" s="5" t="s">
        <v>509</v>
      </c>
      <c r="I523" s="5"/>
      <c r="J523" s="5" t="s">
        <v>63</v>
      </c>
      <c r="K523" s="5"/>
      <c r="L523" s="5"/>
      <c r="M523" s="5"/>
      <c r="N523" s="7">
        <v>-2220.83</v>
      </c>
    </row>
    <row r="524" spans="1:14">
      <c r="A524" s="5"/>
      <c r="B524" s="5"/>
      <c r="C524" s="5"/>
      <c r="D524" s="5" t="s">
        <v>31</v>
      </c>
      <c r="E524" s="5"/>
      <c r="F524" s="6">
        <v>44775</v>
      </c>
      <c r="G524" s="5"/>
      <c r="H524" s="5" t="s">
        <v>510</v>
      </c>
      <c r="I524" s="5"/>
      <c r="J524" s="5" t="s">
        <v>511</v>
      </c>
      <c r="K524" s="5"/>
      <c r="L524" s="5"/>
      <c r="M524" s="5"/>
      <c r="N524" s="7">
        <v>-200</v>
      </c>
    </row>
    <row r="525" spans="1:14">
      <c r="A525" s="5"/>
      <c r="B525" s="5"/>
      <c r="C525" s="5"/>
      <c r="D525" s="5" t="s">
        <v>31</v>
      </c>
      <c r="E525" s="5"/>
      <c r="F525" s="6">
        <v>44782</v>
      </c>
      <c r="G525" s="5"/>
      <c r="H525" s="5" t="s">
        <v>512</v>
      </c>
      <c r="I525" s="5"/>
      <c r="J525" s="5" t="s">
        <v>56</v>
      </c>
      <c r="K525" s="5"/>
      <c r="L525" s="5" t="s">
        <v>90</v>
      </c>
      <c r="M525" s="5"/>
      <c r="N525" s="7">
        <v>-176.13</v>
      </c>
    </row>
    <row r="526" spans="1:14">
      <c r="A526" s="5"/>
      <c r="B526" s="5"/>
      <c r="C526" s="5"/>
      <c r="D526" s="5" t="s">
        <v>31</v>
      </c>
      <c r="E526" s="5"/>
      <c r="F526" s="6">
        <v>44782</v>
      </c>
      <c r="G526" s="5"/>
      <c r="H526" s="5" t="s">
        <v>513</v>
      </c>
      <c r="I526" s="5"/>
      <c r="J526" s="5" t="s">
        <v>78</v>
      </c>
      <c r="K526" s="5"/>
      <c r="L526" s="5" t="s">
        <v>93</v>
      </c>
      <c r="M526" s="5"/>
      <c r="N526" s="7">
        <v>-121.3</v>
      </c>
    </row>
    <row r="527" spans="1:14">
      <c r="A527" s="5"/>
      <c r="B527" s="5"/>
      <c r="C527" s="5"/>
      <c r="D527" s="5" t="s">
        <v>31</v>
      </c>
      <c r="E527" s="5"/>
      <c r="F527" s="6">
        <v>44782</v>
      </c>
      <c r="G527" s="5"/>
      <c r="H527" s="5" t="s">
        <v>514</v>
      </c>
      <c r="I527" s="5"/>
      <c r="J527" s="5" t="s">
        <v>68</v>
      </c>
      <c r="K527" s="5"/>
      <c r="L527" s="5"/>
      <c r="M527" s="5"/>
      <c r="N527" s="7">
        <v>-100</v>
      </c>
    </row>
    <row r="528" spans="1:14">
      <c r="A528" s="5"/>
      <c r="B528" s="5"/>
      <c r="C528" s="5"/>
      <c r="D528" s="5" t="s">
        <v>31</v>
      </c>
      <c r="E528" s="5"/>
      <c r="F528" s="6">
        <v>44782</v>
      </c>
      <c r="G528" s="5"/>
      <c r="H528" s="5" t="s">
        <v>515</v>
      </c>
      <c r="I528" s="5"/>
      <c r="J528" s="5" t="s">
        <v>336</v>
      </c>
      <c r="K528" s="5"/>
      <c r="L528" s="5"/>
      <c r="M528" s="5"/>
      <c r="N528" s="7">
        <v>-44.43</v>
      </c>
    </row>
    <row r="529" spans="1:14">
      <c r="A529" s="5"/>
      <c r="B529" s="5"/>
      <c r="C529" s="5"/>
      <c r="D529" s="5" t="s">
        <v>31</v>
      </c>
      <c r="E529" s="5"/>
      <c r="F529" s="6">
        <v>44782</v>
      </c>
      <c r="G529" s="5"/>
      <c r="H529" s="5" t="s">
        <v>516</v>
      </c>
      <c r="I529" s="5"/>
      <c r="J529" s="5" t="s">
        <v>279</v>
      </c>
      <c r="K529" s="5"/>
      <c r="L529" s="5"/>
      <c r="M529" s="5"/>
      <c r="N529" s="7">
        <v>-59.23</v>
      </c>
    </row>
    <row r="530" spans="1:14">
      <c r="A530" s="5"/>
      <c r="B530" s="5"/>
      <c r="C530" s="5"/>
      <c r="D530" s="5" t="s">
        <v>31</v>
      </c>
      <c r="E530" s="5"/>
      <c r="F530" s="6">
        <v>44782</v>
      </c>
      <c r="G530" s="5"/>
      <c r="H530" s="5" t="s">
        <v>517</v>
      </c>
      <c r="I530" s="5"/>
      <c r="J530" s="5" t="s">
        <v>518</v>
      </c>
      <c r="K530" s="5"/>
      <c r="L530" s="5"/>
      <c r="M530" s="5"/>
      <c r="N530" s="7">
        <v>-400</v>
      </c>
    </row>
    <row r="531" spans="1:14">
      <c r="A531" s="5"/>
      <c r="B531" s="5"/>
      <c r="C531" s="5"/>
      <c r="D531" s="5" t="s">
        <v>31</v>
      </c>
      <c r="E531" s="5"/>
      <c r="F531" s="6">
        <v>44792</v>
      </c>
      <c r="G531" s="5"/>
      <c r="H531" s="5" t="s">
        <v>519</v>
      </c>
      <c r="I531" s="5"/>
      <c r="J531" s="5" t="s">
        <v>60</v>
      </c>
      <c r="K531" s="5"/>
      <c r="L531" s="5"/>
      <c r="M531" s="5"/>
      <c r="N531" s="7">
        <v>-172.14</v>
      </c>
    </row>
    <row r="532" spans="1:14">
      <c r="A532" s="5"/>
      <c r="B532" s="5"/>
      <c r="C532" s="5"/>
      <c r="D532" s="5" t="s">
        <v>31</v>
      </c>
      <c r="E532" s="5"/>
      <c r="F532" s="6">
        <v>44792</v>
      </c>
      <c r="G532" s="5"/>
      <c r="H532" s="5" t="s">
        <v>520</v>
      </c>
      <c r="I532" s="5"/>
      <c r="J532" s="5" t="s">
        <v>69</v>
      </c>
      <c r="K532" s="5"/>
      <c r="L532" s="5"/>
      <c r="M532" s="5"/>
      <c r="N532" s="7">
        <v>-1259.98</v>
      </c>
    </row>
    <row r="533" spans="1:14">
      <c r="A533" s="5"/>
      <c r="B533" s="5"/>
      <c r="C533" s="5"/>
      <c r="D533" s="5" t="s">
        <v>31</v>
      </c>
      <c r="E533" s="5"/>
      <c r="F533" s="6">
        <v>44792</v>
      </c>
      <c r="G533" s="5"/>
      <c r="H533" s="5" t="s">
        <v>521</v>
      </c>
      <c r="I533" s="5"/>
      <c r="J533" s="5" t="s">
        <v>75</v>
      </c>
      <c r="K533" s="5"/>
      <c r="L533" s="5"/>
      <c r="M533" s="5"/>
      <c r="N533" s="7">
        <v>-209.88</v>
      </c>
    </row>
    <row r="534" spans="1:14">
      <c r="A534" s="5"/>
      <c r="B534" s="5"/>
      <c r="C534" s="5"/>
      <c r="D534" s="5" t="s">
        <v>31</v>
      </c>
      <c r="E534" s="5"/>
      <c r="F534" s="6">
        <v>44792</v>
      </c>
      <c r="G534" s="5"/>
      <c r="H534" s="5" t="s">
        <v>522</v>
      </c>
      <c r="I534" s="5"/>
      <c r="J534" s="5" t="s">
        <v>35</v>
      </c>
      <c r="K534" s="5"/>
      <c r="L534" s="5"/>
      <c r="M534" s="5"/>
      <c r="N534" s="7">
        <v>-1341</v>
      </c>
    </row>
    <row r="535" spans="1:14">
      <c r="A535" s="5"/>
      <c r="B535" s="5"/>
      <c r="C535" s="5"/>
      <c r="D535" s="5" t="s">
        <v>31</v>
      </c>
      <c r="E535" s="5"/>
      <c r="F535" s="6">
        <v>44792</v>
      </c>
      <c r="G535" s="5"/>
      <c r="H535" s="5" t="s">
        <v>523</v>
      </c>
      <c r="I535" s="5"/>
      <c r="J535" s="5" t="s">
        <v>468</v>
      </c>
      <c r="K535" s="5"/>
      <c r="L535" s="5"/>
      <c r="M535" s="5"/>
      <c r="N535" s="7">
        <v>-168.87</v>
      </c>
    </row>
    <row r="536" spans="1:14">
      <c r="A536" s="5"/>
      <c r="B536" s="5"/>
      <c r="C536" s="5"/>
      <c r="D536" s="5" t="s">
        <v>31</v>
      </c>
      <c r="E536" s="5"/>
      <c r="F536" s="6">
        <v>44792</v>
      </c>
      <c r="G536" s="5"/>
      <c r="H536" s="5" t="s">
        <v>524</v>
      </c>
      <c r="I536" s="5"/>
      <c r="J536" s="5" t="s">
        <v>525</v>
      </c>
      <c r="K536" s="5"/>
      <c r="L536" s="5"/>
      <c r="M536" s="5"/>
      <c r="N536" s="7">
        <v>-84.5</v>
      </c>
    </row>
    <row r="537" spans="1:14">
      <c r="A537" s="5"/>
      <c r="B537" s="5"/>
      <c r="C537" s="5"/>
      <c r="D537" s="5" t="s">
        <v>31</v>
      </c>
      <c r="E537" s="5"/>
      <c r="F537" s="6">
        <v>44799</v>
      </c>
      <c r="G537" s="5"/>
      <c r="H537" s="5" t="s">
        <v>526</v>
      </c>
      <c r="I537" s="5"/>
      <c r="J537" s="5" t="s">
        <v>96</v>
      </c>
      <c r="K537" s="5"/>
      <c r="L537" s="5"/>
      <c r="M537" s="5"/>
      <c r="N537" s="7">
        <v>-1034</v>
      </c>
    </row>
    <row r="538" spans="1:14">
      <c r="A538" s="5"/>
      <c r="B538" s="5"/>
      <c r="C538" s="5"/>
      <c r="D538" s="5" t="s">
        <v>31</v>
      </c>
      <c r="E538" s="5"/>
      <c r="F538" s="6">
        <v>44801</v>
      </c>
      <c r="G538" s="5"/>
      <c r="H538" s="5" t="s">
        <v>527</v>
      </c>
      <c r="I538" s="5"/>
      <c r="J538" s="5" t="s">
        <v>61</v>
      </c>
      <c r="K538" s="5"/>
      <c r="L538" s="5"/>
      <c r="M538" s="5"/>
      <c r="N538" s="7">
        <v>-6</v>
      </c>
    </row>
    <row r="539" spans="1:14">
      <c r="A539" s="5"/>
      <c r="B539" s="5"/>
      <c r="C539" s="5"/>
      <c r="D539" s="5" t="s">
        <v>31</v>
      </c>
      <c r="E539" s="5"/>
      <c r="F539" s="6">
        <v>44799</v>
      </c>
      <c r="G539" s="5"/>
      <c r="H539" s="5" t="s">
        <v>528</v>
      </c>
      <c r="I539" s="5"/>
      <c r="J539" s="5" t="s">
        <v>70</v>
      </c>
      <c r="K539" s="5"/>
      <c r="L539" s="5"/>
      <c r="M539" s="5"/>
      <c r="N539" s="7">
        <v>-170</v>
      </c>
    </row>
    <row r="540" spans="1:14">
      <c r="A540" s="5"/>
      <c r="B540" s="5"/>
      <c r="C540" s="5"/>
      <c r="D540" s="5" t="s">
        <v>31</v>
      </c>
      <c r="E540" s="5"/>
      <c r="F540" s="6">
        <v>44799</v>
      </c>
      <c r="G540" s="5"/>
      <c r="H540" s="5" t="s">
        <v>529</v>
      </c>
      <c r="I540" s="5"/>
      <c r="J540" s="5" t="s">
        <v>525</v>
      </c>
      <c r="K540" s="5"/>
      <c r="L540" s="5"/>
      <c r="M540" s="5"/>
      <c r="N540" s="7">
        <v>-47</v>
      </c>
    </row>
    <row r="541" spans="1:14">
      <c r="A541" s="5"/>
      <c r="B541" s="5"/>
      <c r="C541" s="5"/>
      <c r="D541" s="5" t="s">
        <v>31</v>
      </c>
      <c r="E541" s="5"/>
      <c r="F541" s="6">
        <v>44799</v>
      </c>
      <c r="G541" s="5"/>
      <c r="H541" s="5" t="s">
        <v>530</v>
      </c>
      <c r="I541" s="5"/>
      <c r="J541" s="5" t="s">
        <v>98</v>
      </c>
      <c r="K541" s="5"/>
      <c r="L541" s="5" t="s">
        <v>364</v>
      </c>
      <c r="M541" s="5"/>
      <c r="N541" s="7">
        <v>-300</v>
      </c>
    </row>
    <row r="542" spans="1:14">
      <c r="A542" s="5"/>
      <c r="B542" s="5"/>
      <c r="C542" s="5"/>
      <c r="D542" s="5" t="s">
        <v>31</v>
      </c>
      <c r="E542" s="5"/>
      <c r="F542" s="6">
        <v>44799</v>
      </c>
      <c r="G542" s="5"/>
      <c r="H542" s="5" t="s">
        <v>531</v>
      </c>
      <c r="I542" s="5"/>
      <c r="J542" s="5" t="s">
        <v>358</v>
      </c>
      <c r="K542" s="5"/>
      <c r="L542" s="5"/>
      <c r="M542" s="5"/>
      <c r="N542" s="7">
        <v>-200</v>
      </c>
    </row>
    <row r="543" spans="1:14">
      <c r="A543" s="5"/>
      <c r="B543" s="5"/>
      <c r="C543" s="5"/>
      <c r="D543" s="5" t="s">
        <v>31</v>
      </c>
      <c r="E543" s="5"/>
      <c r="F543" s="6">
        <v>44806</v>
      </c>
      <c r="G543" s="5"/>
      <c r="H543" s="5" t="s">
        <v>532</v>
      </c>
      <c r="I543" s="5"/>
      <c r="J543" s="5" t="s">
        <v>67</v>
      </c>
      <c r="K543" s="5"/>
      <c r="L543" s="5"/>
      <c r="M543" s="5"/>
      <c r="N543" s="7">
        <v>-2177.5</v>
      </c>
    </row>
    <row r="544" spans="1:14">
      <c r="A544" s="5"/>
      <c r="B544" s="5"/>
      <c r="C544" s="5"/>
      <c r="D544" s="5" t="s">
        <v>31</v>
      </c>
      <c r="E544" s="5"/>
      <c r="F544" s="6">
        <v>44806</v>
      </c>
      <c r="G544" s="5"/>
      <c r="H544" s="5" t="s">
        <v>533</v>
      </c>
      <c r="I544" s="5"/>
      <c r="J544" s="5" t="s">
        <v>63</v>
      </c>
      <c r="K544" s="5"/>
      <c r="L544" s="5"/>
      <c r="M544" s="5"/>
      <c r="N544" s="7">
        <v>-1062.75</v>
      </c>
    </row>
    <row r="545" spans="1:14">
      <c r="A545" s="5"/>
      <c r="B545" s="5"/>
      <c r="C545" s="5"/>
      <c r="D545" s="5" t="s">
        <v>31</v>
      </c>
      <c r="E545" s="5"/>
      <c r="F545" s="6">
        <v>44806</v>
      </c>
      <c r="G545" s="5"/>
      <c r="H545" s="5" t="s">
        <v>534</v>
      </c>
      <c r="I545" s="5"/>
      <c r="J545" s="5" t="s">
        <v>68</v>
      </c>
      <c r="K545" s="5"/>
      <c r="L545" s="5"/>
      <c r="M545" s="5"/>
      <c r="N545" s="7">
        <v>-100</v>
      </c>
    </row>
    <row r="546" spans="1:14">
      <c r="A546" s="5"/>
      <c r="B546" s="5"/>
      <c r="C546" s="5"/>
      <c r="D546" s="5" t="s">
        <v>31</v>
      </c>
      <c r="E546" s="5"/>
      <c r="F546" s="6">
        <v>44806</v>
      </c>
      <c r="G546" s="5"/>
      <c r="H546" s="5" t="s">
        <v>535</v>
      </c>
      <c r="I546" s="5"/>
      <c r="J546" s="5" t="s">
        <v>468</v>
      </c>
      <c r="K546" s="5"/>
      <c r="L546" s="5"/>
      <c r="M546" s="5"/>
      <c r="N546" s="7">
        <v>-158.91999999999999</v>
      </c>
    </row>
    <row r="547" spans="1:14">
      <c r="A547" s="5"/>
      <c r="B547" s="5"/>
      <c r="C547" s="5"/>
      <c r="D547" s="5" t="s">
        <v>31</v>
      </c>
      <c r="E547" s="5"/>
      <c r="F547" s="6">
        <v>44806</v>
      </c>
      <c r="G547" s="5"/>
      <c r="H547" s="5" t="s">
        <v>536</v>
      </c>
      <c r="I547" s="5"/>
      <c r="J547" s="5" t="s">
        <v>343</v>
      </c>
      <c r="K547" s="5"/>
      <c r="L547" s="5"/>
      <c r="M547" s="5"/>
      <c r="N547" s="7">
        <v>-227.8</v>
      </c>
    </row>
    <row r="548" spans="1:14">
      <c r="A548" s="5"/>
      <c r="B548" s="5"/>
      <c r="C548" s="5"/>
      <c r="D548" s="5" t="s">
        <v>31</v>
      </c>
      <c r="E548" s="5"/>
      <c r="F548" s="6">
        <v>44806</v>
      </c>
      <c r="G548" s="5"/>
      <c r="H548" s="5" t="s">
        <v>537</v>
      </c>
      <c r="I548" s="5"/>
      <c r="J548" s="5" t="s">
        <v>372</v>
      </c>
      <c r="K548" s="5"/>
      <c r="L548" s="5"/>
      <c r="M548" s="5"/>
      <c r="N548" s="7">
        <v>-680.04</v>
      </c>
    </row>
    <row r="549" spans="1:14">
      <c r="A549" s="5"/>
      <c r="B549" s="5"/>
      <c r="C549" s="5"/>
      <c r="D549" s="5" t="s">
        <v>31</v>
      </c>
      <c r="E549" s="5"/>
      <c r="F549" s="6">
        <v>44839</v>
      </c>
      <c r="G549" s="5"/>
      <c r="H549" s="5" t="s">
        <v>538</v>
      </c>
      <c r="I549" s="5"/>
      <c r="J549" s="5" t="s">
        <v>60</v>
      </c>
      <c r="K549" s="5"/>
      <c r="L549" s="5"/>
      <c r="M549" s="5"/>
      <c r="N549" s="7">
        <v>-924.01</v>
      </c>
    </row>
    <row r="550" spans="1:14">
      <c r="A550" s="5"/>
      <c r="B550" s="5"/>
      <c r="C550" s="5"/>
      <c r="D550" s="5" t="s">
        <v>31</v>
      </c>
      <c r="E550" s="5"/>
      <c r="F550" s="6">
        <v>44839</v>
      </c>
      <c r="G550" s="5"/>
      <c r="H550" s="5" t="s">
        <v>539</v>
      </c>
      <c r="I550" s="5"/>
      <c r="J550" s="5" t="s">
        <v>67</v>
      </c>
      <c r="K550" s="5"/>
      <c r="L550" s="5"/>
      <c r="M550" s="5"/>
      <c r="N550" s="7">
        <v>-1899.3</v>
      </c>
    </row>
    <row r="551" spans="1:14">
      <c r="A551" s="5"/>
      <c r="B551" s="5"/>
      <c r="C551" s="5"/>
      <c r="D551" s="5" t="s">
        <v>31</v>
      </c>
      <c r="E551" s="5"/>
      <c r="F551" s="6">
        <v>44839</v>
      </c>
      <c r="G551" s="5"/>
      <c r="H551" s="5" t="s">
        <v>540</v>
      </c>
      <c r="I551" s="5"/>
      <c r="J551" s="5" t="s">
        <v>89</v>
      </c>
      <c r="K551" s="5"/>
      <c r="L551" s="5"/>
      <c r="M551" s="5"/>
      <c r="N551" s="7">
        <v>-450</v>
      </c>
    </row>
    <row r="552" spans="1:14">
      <c r="A552" s="5"/>
      <c r="B552" s="5"/>
      <c r="C552" s="5"/>
      <c r="D552" s="5" t="s">
        <v>31</v>
      </c>
      <c r="E552" s="5"/>
      <c r="F552" s="6">
        <v>44839</v>
      </c>
      <c r="G552" s="5"/>
      <c r="H552" s="5" t="s">
        <v>541</v>
      </c>
      <c r="I552" s="5"/>
      <c r="J552" s="5" t="s">
        <v>63</v>
      </c>
      <c r="K552" s="5"/>
      <c r="L552" s="5"/>
      <c r="M552" s="5"/>
      <c r="N552" s="7">
        <v>-1348.75</v>
      </c>
    </row>
    <row r="553" spans="1:14">
      <c r="A553" s="5"/>
      <c r="B553" s="5"/>
      <c r="C553" s="5"/>
      <c r="D553" s="5" t="s">
        <v>31</v>
      </c>
      <c r="E553" s="5"/>
      <c r="F553" s="6">
        <v>44839</v>
      </c>
      <c r="G553" s="5"/>
      <c r="H553" s="5" t="s">
        <v>542</v>
      </c>
      <c r="I553" s="5"/>
      <c r="J553" s="5" t="s">
        <v>476</v>
      </c>
      <c r="K553" s="5"/>
      <c r="L553" s="5"/>
      <c r="M553" s="5"/>
      <c r="N553" s="7">
        <v>-54.49</v>
      </c>
    </row>
    <row r="554" spans="1:14">
      <c r="A554" s="5"/>
      <c r="B554" s="5"/>
      <c r="C554" s="5"/>
      <c r="D554" s="5" t="s">
        <v>31</v>
      </c>
      <c r="E554" s="5"/>
      <c r="F554" s="6">
        <v>44839</v>
      </c>
      <c r="G554" s="5"/>
      <c r="H554" s="5" t="s">
        <v>543</v>
      </c>
      <c r="I554" s="5"/>
      <c r="J554" s="5" t="s">
        <v>68</v>
      </c>
      <c r="K554" s="5"/>
      <c r="L554" s="5"/>
      <c r="M554" s="5"/>
      <c r="N554" s="7">
        <v>-100</v>
      </c>
    </row>
    <row r="555" spans="1:14">
      <c r="A555" s="5"/>
      <c r="B555" s="5"/>
      <c r="C555" s="5"/>
      <c r="D555" s="5" t="s">
        <v>31</v>
      </c>
      <c r="E555" s="5"/>
      <c r="F555" s="6">
        <v>44839</v>
      </c>
      <c r="G555" s="5"/>
      <c r="H555" s="5" t="s">
        <v>544</v>
      </c>
      <c r="I555" s="5"/>
      <c r="J555" s="5" t="s">
        <v>69</v>
      </c>
      <c r="K555" s="5"/>
      <c r="L555" s="5"/>
      <c r="M555" s="5"/>
      <c r="N555" s="7">
        <v>-1315.73</v>
      </c>
    </row>
    <row r="556" spans="1:14" ht="15" thickBot="1">
      <c r="A556" s="5"/>
      <c r="B556" s="5"/>
      <c r="C556" s="5"/>
      <c r="D556" s="5" t="s">
        <v>31</v>
      </c>
      <c r="E556" s="5"/>
      <c r="F556" s="6">
        <v>44839</v>
      </c>
      <c r="G556" s="5"/>
      <c r="H556" s="5" t="s">
        <v>545</v>
      </c>
      <c r="I556" s="5"/>
      <c r="J556" s="5" t="s">
        <v>249</v>
      </c>
      <c r="K556" s="5"/>
      <c r="L556" s="5"/>
      <c r="M556" s="5"/>
      <c r="N556" s="7">
        <v>-909</v>
      </c>
    </row>
    <row r="557" spans="1:14" s="17" customFormat="1" ht="10.7" thickBot="1">
      <c r="A557" s="14" t="s">
        <v>6</v>
      </c>
      <c r="B557" s="14"/>
      <c r="C557" s="14"/>
      <c r="D557" s="14"/>
      <c r="E557" s="14"/>
      <c r="F557" s="15"/>
      <c r="G557" s="14"/>
      <c r="H557" s="14"/>
      <c r="I557" s="14"/>
      <c r="J557" s="14"/>
      <c r="K557" s="14"/>
      <c r="L557" s="14"/>
      <c r="M557" s="14"/>
      <c r="N557" s="16">
        <f>ROUND(SUM(N2:N556),5)</f>
        <v>15385.13</v>
      </c>
    </row>
    <row r="558" spans="1:14" ht="15" thickTop="1"/>
  </sheetData>
  <pageMargins left="0.7" right="0.7" top="0.75" bottom="0.75" header="0.1" footer="0.3"/>
  <pageSetup orientation="portrait" r:id="rId1"/>
  <headerFooter>
    <oddHeader>&amp;L&amp;"Arial,Bold"&amp;8 2:03 PM
&amp;"Arial,Bold"&amp;8 10/10/22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92529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92529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77E2-BB46-459F-A5DC-E0E41D966092}">
  <sheetPr codeName="Sheet1"/>
  <dimension ref="A1:W243"/>
  <sheetViews>
    <sheetView workbookViewId="0">
      <pane xSplit="6" ySplit="1" topLeftCell="G2" activePane="bottomRight" state="frozenSplit"/>
      <selection pane="bottomRight"/>
      <selection pane="bottomLeft" activeCell="A2" sqref="A2"/>
      <selection pane="topRight" activeCell="G1" sqref="G1"/>
    </sheetView>
  </sheetViews>
  <sheetFormatPr defaultRowHeight="14.65"/>
  <cols>
    <col min="1" max="5" width="2.85546875" customWidth="1"/>
    <col min="6" max="6" width="26.5703125" customWidth="1"/>
    <col min="7" max="8" width="2.28515625" customWidth="1"/>
    <col min="9" max="9" width="13.42578125" bestFit="1" customWidth="1"/>
    <col min="10" max="10" width="2.28515625" customWidth="1"/>
    <col min="11" max="11" width="8.28515625" bestFit="1" customWidth="1"/>
    <col min="12" max="12" width="2.28515625" customWidth="1"/>
    <col min="13" max="13" width="12.140625" bestFit="1" customWidth="1"/>
    <col min="14" max="14" width="2.28515625" customWidth="1"/>
    <col min="15" max="15" width="18.85546875" bestFit="1" customWidth="1"/>
    <col min="16" max="16" width="2.28515625" customWidth="1"/>
    <col min="17" max="17" width="30.7109375" customWidth="1"/>
    <col min="18" max="18" width="2.28515625" customWidth="1"/>
    <col min="19" max="19" width="19.85546875" bestFit="1" customWidth="1"/>
    <col min="20" max="20" width="2.28515625" customWidth="1"/>
    <col min="21" max="21" width="7.85546875" bestFit="1" customWidth="1"/>
    <col min="22" max="22" width="2.28515625" customWidth="1"/>
    <col min="23" max="23" width="7.85546875" bestFit="1" customWidth="1"/>
  </cols>
  <sheetData>
    <row r="1" spans="1:23" s="20" customFormat="1" ht="15" thickBot="1">
      <c r="A1" s="18"/>
      <c r="B1" s="18"/>
      <c r="C1" s="18"/>
      <c r="D1" s="18"/>
      <c r="E1" s="18"/>
      <c r="F1" s="18"/>
      <c r="G1" s="18"/>
      <c r="H1" s="18"/>
      <c r="I1" s="19" t="s">
        <v>0</v>
      </c>
      <c r="J1" s="18"/>
      <c r="K1" s="19" t="s">
        <v>1</v>
      </c>
      <c r="L1" s="18"/>
      <c r="M1" s="19" t="s">
        <v>2</v>
      </c>
      <c r="N1" s="18"/>
      <c r="O1" s="19" t="s">
        <v>3</v>
      </c>
      <c r="P1" s="18"/>
      <c r="Q1" s="19" t="s">
        <v>4</v>
      </c>
      <c r="R1" s="18"/>
      <c r="S1" s="19" t="s">
        <v>546</v>
      </c>
      <c r="T1" s="18"/>
      <c r="U1" s="19" t="s">
        <v>5</v>
      </c>
      <c r="V1" s="18"/>
      <c r="W1" s="19" t="s">
        <v>547</v>
      </c>
    </row>
    <row r="2" spans="1:23" ht="15" thickTop="1">
      <c r="A2" s="2"/>
      <c r="B2" s="2" t="s">
        <v>548</v>
      </c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</row>
    <row r="3" spans="1:23">
      <c r="A3" s="5"/>
      <c r="B3" s="5"/>
      <c r="C3" s="5"/>
      <c r="D3" s="5"/>
      <c r="E3" s="5"/>
      <c r="F3" s="5"/>
      <c r="G3" s="5"/>
      <c r="H3" s="5"/>
      <c r="I3" s="5" t="s">
        <v>7</v>
      </c>
      <c r="J3" s="5"/>
      <c r="K3" s="6">
        <v>44834</v>
      </c>
      <c r="L3" s="5"/>
      <c r="M3" s="5"/>
      <c r="N3" s="5"/>
      <c r="O3" s="5"/>
      <c r="P3" s="5"/>
      <c r="Q3" s="5" t="s">
        <v>13</v>
      </c>
      <c r="R3" s="5"/>
      <c r="S3" s="5" t="s">
        <v>549</v>
      </c>
      <c r="T3" s="5"/>
      <c r="U3" s="7">
        <v>0.5</v>
      </c>
      <c r="V3" s="5"/>
      <c r="W3" s="7">
        <f>ROUND(W2+U3,5)</f>
        <v>0.5</v>
      </c>
    </row>
    <row r="4" spans="1:23">
      <c r="A4" s="5"/>
      <c r="B4" s="5"/>
      <c r="C4" s="5"/>
      <c r="D4" s="5"/>
      <c r="E4" s="5"/>
      <c r="F4" s="5"/>
      <c r="G4" s="5"/>
      <c r="H4" s="5"/>
      <c r="I4" s="5" t="s">
        <v>7</v>
      </c>
      <c r="J4" s="5"/>
      <c r="K4" s="6">
        <v>44834</v>
      </c>
      <c r="L4" s="5"/>
      <c r="M4" s="5"/>
      <c r="N4" s="5"/>
      <c r="O4" s="5"/>
      <c r="P4" s="5"/>
      <c r="Q4" s="5" t="s">
        <v>13</v>
      </c>
      <c r="R4" s="5"/>
      <c r="S4" s="5" t="s">
        <v>550</v>
      </c>
      <c r="T4" s="5"/>
      <c r="U4" s="7">
        <v>5.68</v>
      </c>
      <c r="V4" s="5"/>
      <c r="W4" s="7">
        <f>ROUND(W3+U4,5)</f>
        <v>6.18</v>
      </c>
    </row>
    <row r="5" spans="1:23" ht="15" thickBot="1">
      <c r="A5" s="5"/>
      <c r="B5" s="5"/>
      <c r="C5" s="5"/>
      <c r="D5" s="5"/>
      <c r="E5" s="5"/>
      <c r="F5" s="5"/>
      <c r="G5" s="5"/>
      <c r="H5" s="5"/>
      <c r="I5" s="5" t="s">
        <v>7</v>
      </c>
      <c r="J5" s="5"/>
      <c r="K5" s="6">
        <v>44834</v>
      </c>
      <c r="L5" s="5"/>
      <c r="M5" s="5"/>
      <c r="N5" s="5"/>
      <c r="O5" s="5"/>
      <c r="P5" s="5"/>
      <c r="Q5" s="5" t="s">
        <v>13</v>
      </c>
      <c r="R5" s="5"/>
      <c r="S5" s="5" t="s">
        <v>551</v>
      </c>
      <c r="T5" s="5"/>
      <c r="U5" s="8">
        <v>0.05</v>
      </c>
      <c r="V5" s="5"/>
      <c r="W5" s="8">
        <f>ROUND(W4+U5,5)</f>
        <v>6.23</v>
      </c>
    </row>
    <row r="6" spans="1:23">
      <c r="A6" s="9"/>
      <c r="B6" s="9" t="s">
        <v>552</v>
      </c>
      <c r="C6" s="9"/>
      <c r="D6" s="9"/>
      <c r="E6" s="9"/>
      <c r="F6" s="9"/>
      <c r="G6" s="9"/>
      <c r="H6" s="9"/>
      <c r="I6" s="9"/>
      <c r="J6" s="9"/>
      <c r="K6" s="10"/>
      <c r="L6" s="9"/>
      <c r="M6" s="9"/>
      <c r="N6" s="9"/>
      <c r="O6" s="9"/>
      <c r="P6" s="9"/>
      <c r="Q6" s="9"/>
      <c r="R6" s="9"/>
      <c r="S6" s="9"/>
      <c r="T6" s="9"/>
      <c r="U6" s="11">
        <f>ROUND(SUM(U2:U5),5)</f>
        <v>6.23</v>
      </c>
      <c r="V6" s="9"/>
      <c r="W6" s="11">
        <f>W5</f>
        <v>6.23</v>
      </c>
    </row>
    <row r="7" spans="1:23">
      <c r="A7" s="2"/>
      <c r="B7" s="2" t="s">
        <v>553</v>
      </c>
      <c r="C7" s="2"/>
      <c r="D7" s="2"/>
      <c r="E7" s="2"/>
      <c r="F7" s="2"/>
      <c r="G7" s="2"/>
      <c r="H7" s="2"/>
      <c r="I7" s="2"/>
      <c r="J7" s="2"/>
      <c r="K7" s="3"/>
      <c r="L7" s="2"/>
      <c r="M7" s="2"/>
      <c r="N7" s="2"/>
      <c r="O7" s="2"/>
      <c r="P7" s="2"/>
      <c r="Q7" s="2"/>
      <c r="R7" s="2"/>
      <c r="S7" s="2"/>
      <c r="T7" s="2"/>
      <c r="U7" s="4"/>
      <c r="V7" s="2"/>
      <c r="W7" s="4"/>
    </row>
    <row r="8" spans="1:23">
      <c r="A8" s="2"/>
      <c r="B8" s="2"/>
      <c r="C8" s="2" t="s">
        <v>554</v>
      </c>
      <c r="D8" s="2"/>
      <c r="E8" s="2"/>
      <c r="F8" s="2"/>
      <c r="G8" s="2"/>
      <c r="H8" s="2"/>
      <c r="I8" s="2"/>
      <c r="J8" s="2"/>
      <c r="K8" s="3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</row>
    <row r="9" spans="1:23" ht="15" thickBot="1">
      <c r="A9" s="1"/>
      <c r="B9" s="1"/>
      <c r="C9" s="1"/>
      <c r="D9" s="1"/>
      <c r="E9" s="1"/>
      <c r="F9" s="1"/>
      <c r="G9" s="5"/>
      <c r="H9" s="5"/>
      <c r="I9" s="5" t="s">
        <v>20</v>
      </c>
      <c r="J9" s="5"/>
      <c r="K9" s="6">
        <v>44834</v>
      </c>
      <c r="L9" s="5"/>
      <c r="M9" s="5"/>
      <c r="N9" s="5"/>
      <c r="O9" s="5"/>
      <c r="P9" s="5"/>
      <c r="Q9" s="5" t="s">
        <v>40</v>
      </c>
      <c r="R9" s="5"/>
      <c r="S9" s="5" t="s">
        <v>549</v>
      </c>
      <c r="T9" s="5"/>
      <c r="U9" s="8">
        <v>-3</v>
      </c>
      <c r="V9" s="5"/>
      <c r="W9" s="8">
        <f>ROUND(W8+U9,5)</f>
        <v>-3</v>
      </c>
    </row>
    <row r="10" spans="1:23">
      <c r="A10" s="9"/>
      <c r="B10" s="9"/>
      <c r="C10" s="9" t="s">
        <v>555</v>
      </c>
      <c r="D10" s="9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9"/>
      <c r="S10" s="9"/>
      <c r="T10" s="9"/>
      <c r="U10" s="11">
        <v>-3</v>
      </c>
      <c r="V10" s="9"/>
      <c r="W10" s="11">
        <v>-3</v>
      </c>
    </row>
    <row r="11" spans="1:23">
      <c r="A11" s="2"/>
      <c r="B11" s="2"/>
      <c r="C11" s="2" t="s">
        <v>556</v>
      </c>
      <c r="D11" s="2"/>
      <c r="E11" s="2"/>
      <c r="F11" s="2"/>
      <c r="G11" s="2"/>
      <c r="H11" s="2"/>
      <c r="I11" s="2"/>
      <c r="J11" s="2"/>
      <c r="K11" s="3"/>
      <c r="L11" s="2"/>
      <c r="M11" s="2"/>
      <c r="N11" s="2"/>
      <c r="O11" s="2"/>
      <c r="P11" s="2"/>
      <c r="Q11" s="2"/>
      <c r="R11" s="2"/>
      <c r="S11" s="2"/>
      <c r="T11" s="2"/>
      <c r="U11" s="4"/>
      <c r="V11" s="2"/>
      <c r="W11" s="4"/>
    </row>
    <row r="12" spans="1:23">
      <c r="A12" s="2"/>
      <c r="B12" s="2"/>
      <c r="C12" s="2"/>
      <c r="D12" s="2" t="s">
        <v>557</v>
      </c>
      <c r="E12" s="2"/>
      <c r="F12" s="2"/>
      <c r="G12" s="2"/>
      <c r="H12" s="2"/>
      <c r="I12" s="2"/>
      <c r="J12" s="2"/>
      <c r="K12" s="3"/>
      <c r="L12" s="2"/>
      <c r="M12" s="2"/>
      <c r="N12" s="2"/>
      <c r="O12" s="2"/>
      <c r="P12" s="2"/>
      <c r="Q12" s="2"/>
      <c r="R12" s="2"/>
      <c r="S12" s="2"/>
      <c r="T12" s="2"/>
      <c r="U12" s="4"/>
      <c r="V12" s="2"/>
      <c r="W12" s="4"/>
    </row>
    <row r="13" spans="1:23" ht="15" thickBot="1">
      <c r="A13" s="1"/>
      <c r="B13" s="1"/>
      <c r="C13" s="1"/>
      <c r="D13" s="1"/>
      <c r="E13" s="1"/>
      <c r="F13" s="1"/>
      <c r="G13" s="5"/>
      <c r="H13" s="5"/>
      <c r="I13" s="5" t="s">
        <v>558</v>
      </c>
      <c r="J13" s="5"/>
      <c r="K13" s="6">
        <v>44820</v>
      </c>
      <c r="L13" s="5"/>
      <c r="M13" s="5" t="s">
        <v>559</v>
      </c>
      <c r="N13" s="5"/>
      <c r="O13" s="5" t="s">
        <v>96</v>
      </c>
      <c r="P13" s="5"/>
      <c r="Q13" s="5" t="s">
        <v>560</v>
      </c>
      <c r="R13" s="5"/>
      <c r="S13" s="5" t="s">
        <v>561</v>
      </c>
      <c r="T13" s="5"/>
      <c r="U13" s="8">
        <v>-3323</v>
      </c>
      <c r="V13" s="5"/>
      <c r="W13" s="8">
        <f>ROUND(W12+U13,5)</f>
        <v>-3323</v>
      </c>
    </row>
    <row r="14" spans="1:23">
      <c r="A14" s="9"/>
      <c r="B14" s="9"/>
      <c r="C14" s="9"/>
      <c r="D14" s="9" t="s">
        <v>562</v>
      </c>
      <c r="E14" s="9"/>
      <c r="F14" s="9"/>
      <c r="G14" s="9"/>
      <c r="H14" s="9"/>
      <c r="I14" s="9"/>
      <c r="J14" s="9"/>
      <c r="K14" s="10"/>
      <c r="L14" s="9"/>
      <c r="M14" s="9"/>
      <c r="N14" s="9"/>
      <c r="O14" s="9"/>
      <c r="P14" s="9"/>
      <c r="Q14" s="9"/>
      <c r="R14" s="9"/>
      <c r="S14" s="9"/>
      <c r="T14" s="9"/>
      <c r="U14" s="11">
        <f>ROUND(SUM(U12:U13),5)</f>
        <v>-3323</v>
      </c>
      <c r="V14" s="9"/>
      <c r="W14" s="11">
        <f>W13</f>
        <v>-3323</v>
      </c>
    </row>
    <row r="15" spans="1:23">
      <c r="A15" s="2"/>
      <c r="B15" s="2"/>
      <c r="C15" s="2"/>
      <c r="D15" s="2" t="s">
        <v>563</v>
      </c>
      <c r="E15" s="2"/>
      <c r="F15" s="2"/>
      <c r="G15" s="2"/>
      <c r="H15" s="2"/>
      <c r="I15" s="2"/>
      <c r="J15" s="2"/>
      <c r="K15" s="3"/>
      <c r="L15" s="2"/>
      <c r="M15" s="2"/>
      <c r="N15" s="2"/>
      <c r="O15" s="2"/>
      <c r="P15" s="2"/>
      <c r="Q15" s="2"/>
      <c r="R15" s="2"/>
      <c r="S15" s="2"/>
      <c r="T15" s="2"/>
      <c r="U15" s="4"/>
      <c r="V15" s="2"/>
      <c r="W15" s="4"/>
    </row>
    <row r="16" spans="1:23" ht="15" thickBot="1">
      <c r="A16" s="1"/>
      <c r="B16" s="1"/>
      <c r="C16" s="1"/>
      <c r="D16" s="1"/>
      <c r="E16" s="1"/>
      <c r="F16" s="1"/>
      <c r="G16" s="5"/>
      <c r="H16" s="5"/>
      <c r="I16" s="5" t="s">
        <v>7</v>
      </c>
      <c r="J16" s="5"/>
      <c r="K16" s="6">
        <v>44830</v>
      </c>
      <c r="L16" s="5"/>
      <c r="M16" s="5" t="s">
        <v>564</v>
      </c>
      <c r="N16" s="5"/>
      <c r="O16" s="5" t="s">
        <v>96</v>
      </c>
      <c r="P16" s="5"/>
      <c r="Q16" s="5" t="s">
        <v>565</v>
      </c>
      <c r="R16" s="5"/>
      <c r="S16" s="5" t="s">
        <v>549</v>
      </c>
      <c r="T16" s="5"/>
      <c r="U16" s="8">
        <v>1034</v>
      </c>
      <c r="V16" s="5"/>
      <c r="W16" s="8">
        <f>ROUND(W15+U16,5)</f>
        <v>1034</v>
      </c>
    </row>
    <row r="17" spans="1:23">
      <c r="A17" s="9"/>
      <c r="B17" s="9"/>
      <c r="C17" s="9"/>
      <c r="D17" s="9" t="s">
        <v>566</v>
      </c>
      <c r="E17" s="9"/>
      <c r="F17" s="9"/>
      <c r="G17" s="9"/>
      <c r="H17" s="9"/>
      <c r="I17" s="9"/>
      <c r="J17" s="9"/>
      <c r="K17" s="10"/>
      <c r="L17" s="9"/>
      <c r="M17" s="9"/>
      <c r="N17" s="9"/>
      <c r="O17" s="9"/>
      <c r="P17" s="9"/>
      <c r="Q17" s="9"/>
      <c r="R17" s="9"/>
      <c r="S17" s="9"/>
      <c r="T17" s="9"/>
      <c r="U17" s="11">
        <f>ROUND(SUM(U15:U16),5)</f>
        <v>1034</v>
      </c>
      <c r="V17" s="9"/>
      <c r="W17" s="11">
        <f>W16</f>
        <v>1034</v>
      </c>
    </row>
    <row r="18" spans="1:23">
      <c r="A18" s="2"/>
      <c r="B18" s="2"/>
      <c r="C18" s="2"/>
      <c r="D18" s="2" t="s">
        <v>567</v>
      </c>
      <c r="E18" s="2"/>
      <c r="F18" s="2"/>
      <c r="G18" s="2"/>
      <c r="H18" s="2"/>
      <c r="I18" s="2"/>
      <c r="J18" s="2"/>
      <c r="K18" s="3"/>
      <c r="L18" s="2"/>
      <c r="M18" s="2"/>
      <c r="N18" s="2"/>
      <c r="O18" s="2"/>
      <c r="P18" s="2"/>
      <c r="Q18" s="2"/>
      <c r="R18" s="2"/>
      <c r="S18" s="2"/>
      <c r="T18" s="2"/>
      <c r="U18" s="4"/>
      <c r="V18" s="2"/>
      <c r="W18" s="4"/>
    </row>
    <row r="19" spans="1:23" ht="15" thickBot="1">
      <c r="A19" s="1"/>
      <c r="B19" s="1"/>
      <c r="C19" s="1"/>
      <c r="D19" s="1"/>
      <c r="E19" s="1"/>
      <c r="F19" s="1"/>
      <c r="G19" s="5"/>
      <c r="H19" s="5"/>
      <c r="I19" s="5" t="s">
        <v>558</v>
      </c>
      <c r="J19" s="5"/>
      <c r="K19" s="6">
        <v>44820</v>
      </c>
      <c r="L19" s="5"/>
      <c r="M19" s="5" t="s">
        <v>568</v>
      </c>
      <c r="N19" s="5"/>
      <c r="O19" s="5" t="s">
        <v>49</v>
      </c>
      <c r="P19" s="5"/>
      <c r="Q19" s="5" t="s">
        <v>569</v>
      </c>
      <c r="R19" s="5"/>
      <c r="S19" s="5" t="s">
        <v>561</v>
      </c>
      <c r="T19" s="5"/>
      <c r="U19" s="7">
        <v>-2781</v>
      </c>
      <c r="V19" s="5"/>
      <c r="W19" s="7">
        <f>ROUND(W18+U19,5)</f>
        <v>-2781</v>
      </c>
    </row>
    <row r="20" spans="1:23" ht="15" thickBot="1">
      <c r="A20" s="9"/>
      <c r="B20" s="9"/>
      <c r="C20" s="9"/>
      <c r="D20" s="9" t="s">
        <v>570</v>
      </c>
      <c r="E20" s="9"/>
      <c r="F20" s="9"/>
      <c r="G20" s="9"/>
      <c r="H20" s="9"/>
      <c r="I20" s="9"/>
      <c r="J20" s="9"/>
      <c r="K20" s="10"/>
      <c r="L20" s="9"/>
      <c r="M20" s="9"/>
      <c r="N20" s="9"/>
      <c r="O20" s="9"/>
      <c r="P20" s="9"/>
      <c r="Q20" s="9"/>
      <c r="R20" s="9"/>
      <c r="S20" s="9"/>
      <c r="T20" s="9"/>
      <c r="U20" s="12">
        <f>ROUND(SUM(U18:U19),5)</f>
        <v>-2781</v>
      </c>
      <c r="V20" s="9"/>
      <c r="W20" s="12">
        <f>W19</f>
        <v>-2781</v>
      </c>
    </row>
    <row r="21" spans="1:23">
      <c r="A21" s="9"/>
      <c r="B21" s="9"/>
      <c r="C21" s="9" t="s">
        <v>571</v>
      </c>
      <c r="D21" s="9"/>
      <c r="E21" s="9"/>
      <c r="F21" s="9"/>
      <c r="G21" s="9"/>
      <c r="H21" s="9"/>
      <c r="I21" s="9"/>
      <c r="J21" s="9"/>
      <c r="K21" s="10"/>
      <c r="L21" s="9"/>
      <c r="M21" s="9"/>
      <c r="N21" s="9"/>
      <c r="O21" s="9"/>
      <c r="P21" s="9"/>
      <c r="Q21" s="9"/>
      <c r="R21" s="9"/>
      <c r="S21" s="9"/>
      <c r="T21" s="9"/>
      <c r="U21" s="11">
        <f>ROUND(U14+U17+U20,5)</f>
        <v>-5070</v>
      </c>
      <c r="V21" s="9"/>
      <c r="W21" s="11">
        <f>ROUND(W14+W17+W20,5)</f>
        <v>-5070</v>
      </c>
    </row>
    <row r="22" spans="1:23">
      <c r="A22" s="2"/>
      <c r="B22" s="2"/>
      <c r="C22" s="2" t="s">
        <v>572</v>
      </c>
      <c r="D22" s="2"/>
      <c r="E22" s="2"/>
      <c r="F22" s="2"/>
      <c r="G22" s="2"/>
      <c r="H22" s="2"/>
      <c r="I22" s="2"/>
      <c r="J22" s="2"/>
      <c r="K22" s="3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</row>
    <row r="23" spans="1:23">
      <c r="A23" s="2"/>
      <c r="B23" s="2"/>
      <c r="C23" s="2"/>
      <c r="D23" s="2" t="s">
        <v>573</v>
      </c>
      <c r="E23" s="2"/>
      <c r="F23" s="2"/>
      <c r="G23" s="2"/>
      <c r="H23" s="2"/>
      <c r="I23" s="2"/>
      <c r="J23" s="2"/>
      <c r="K23" s="3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</row>
    <row r="24" spans="1:23" ht="15" thickBot="1">
      <c r="A24" s="1"/>
      <c r="B24" s="1"/>
      <c r="C24" s="1"/>
      <c r="D24" s="1"/>
      <c r="E24" s="1"/>
      <c r="F24" s="1"/>
      <c r="G24" s="5"/>
      <c r="H24" s="5"/>
      <c r="I24" s="5" t="s">
        <v>558</v>
      </c>
      <c r="J24" s="5"/>
      <c r="K24" s="6">
        <v>44806</v>
      </c>
      <c r="L24" s="5"/>
      <c r="M24" s="5" t="s">
        <v>574</v>
      </c>
      <c r="N24" s="5"/>
      <c r="O24" s="5" t="s">
        <v>68</v>
      </c>
      <c r="P24" s="5"/>
      <c r="Q24" s="5" t="s">
        <v>575</v>
      </c>
      <c r="R24" s="5"/>
      <c r="S24" s="5" t="s">
        <v>561</v>
      </c>
      <c r="T24" s="5"/>
      <c r="U24" s="8">
        <v>-100</v>
      </c>
      <c r="V24" s="5"/>
      <c r="W24" s="8">
        <f>ROUND(W23+U24,5)</f>
        <v>-100</v>
      </c>
    </row>
    <row r="25" spans="1:23">
      <c r="A25" s="9"/>
      <c r="B25" s="9"/>
      <c r="C25" s="9"/>
      <c r="D25" s="9" t="s">
        <v>576</v>
      </c>
      <c r="E25" s="9"/>
      <c r="F25" s="9"/>
      <c r="G25" s="9"/>
      <c r="H25" s="9"/>
      <c r="I25" s="9"/>
      <c r="J25" s="9"/>
      <c r="K25" s="10"/>
      <c r="L25" s="9"/>
      <c r="M25" s="9"/>
      <c r="N25" s="9"/>
      <c r="O25" s="9"/>
      <c r="P25" s="9"/>
      <c r="Q25" s="9"/>
      <c r="R25" s="9"/>
      <c r="S25" s="9"/>
      <c r="T25" s="9"/>
      <c r="U25" s="11">
        <f>ROUND(SUM(U23:U24),5)</f>
        <v>-100</v>
      </c>
      <c r="V25" s="9"/>
      <c r="W25" s="11">
        <f>W24</f>
        <v>-100</v>
      </c>
    </row>
    <row r="26" spans="1:23">
      <c r="A26" s="2"/>
      <c r="B26" s="2"/>
      <c r="C26" s="2"/>
      <c r="D26" s="2" t="s">
        <v>577</v>
      </c>
      <c r="E26" s="2"/>
      <c r="F26" s="2"/>
      <c r="G26" s="2"/>
      <c r="H26" s="2"/>
      <c r="I26" s="2"/>
      <c r="J26" s="2"/>
      <c r="K26" s="3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</row>
    <row r="27" spans="1:23">
      <c r="A27" s="5"/>
      <c r="B27" s="5"/>
      <c r="C27" s="5"/>
      <c r="D27" s="5"/>
      <c r="E27" s="5"/>
      <c r="F27" s="5"/>
      <c r="G27" s="5"/>
      <c r="H27" s="5"/>
      <c r="I27" s="5" t="s">
        <v>578</v>
      </c>
      <c r="J27" s="5"/>
      <c r="K27" s="6">
        <v>44805</v>
      </c>
      <c r="L27" s="5"/>
      <c r="M27" s="5"/>
      <c r="N27" s="5"/>
      <c r="O27" s="5" t="s">
        <v>579</v>
      </c>
      <c r="P27" s="5"/>
      <c r="Q27" s="5" t="s">
        <v>580</v>
      </c>
      <c r="R27" s="5"/>
      <c r="S27" s="5" t="s">
        <v>581</v>
      </c>
      <c r="T27" s="5"/>
      <c r="U27" s="7">
        <v>-331</v>
      </c>
      <c r="V27" s="5"/>
      <c r="W27" s="7">
        <f>ROUND(W26+U27,5)</f>
        <v>-331</v>
      </c>
    </row>
    <row r="28" spans="1:23">
      <c r="A28" s="5"/>
      <c r="B28" s="5"/>
      <c r="C28" s="5"/>
      <c r="D28" s="5"/>
      <c r="E28" s="5"/>
      <c r="F28" s="5"/>
      <c r="G28" s="5"/>
      <c r="H28" s="5"/>
      <c r="I28" s="5" t="s">
        <v>578</v>
      </c>
      <c r="J28" s="5"/>
      <c r="K28" s="6">
        <v>44806</v>
      </c>
      <c r="L28" s="5"/>
      <c r="M28" s="5"/>
      <c r="N28" s="5"/>
      <c r="O28" s="5" t="s">
        <v>582</v>
      </c>
      <c r="P28" s="5"/>
      <c r="Q28" s="5" t="s">
        <v>583</v>
      </c>
      <c r="R28" s="5"/>
      <c r="S28" s="5" t="s">
        <v>581</v>
      </c>
      <c r="T28" s="5"/>
      <c r="U28" s="7">
        <v>-139</v>
      </c>
      <c r="V28" s="5"/>
      <c r="W28" s="7">
        <f>ROUND(W27+U28,5)</f>
        <v>-470</v>
      </c>
    </row>
    <row r="29" spans="1:23" ht="15" thickBot="1">
      <c r="A29" s="5"/>
      <c r="B29" s="5"/>
      <c r="C29" s="5"/>
      <c r="D29" s="5"/>
      <c r="E29" s="5"/>
      <c r="F29" s="5"/>
      <c r="G29" s="5"/>
      <c r="H29" s="5"/>
      <c r="I29" s="5" t="s">
        <v>584</v>
      </c>
      <c r="J29" s="5"/>
      <c r="K29" s="6">
        <v>44806</v>
      </c>
      <c r="L29" s="5"/>
      <c r="M29" s="5"/>
      <c r="N29" s="5"/>
      <c r="O29" s="5" t="s">
        <v>582</v>
      </c>
      <c r="P29" s="5"/>
      <c r="Q29" s="5" t="s">
        <v>585</v>
      </c>
      <c r="R29" s="5"/>
      <c r="S29" s="5" t="s">
        <v>581</v>
      </c>
      <c r="T29" s="5"/>
      <c r="U29" s="7">
        <v>8.24</v>
      </c>
      <c r="V29" s="5"/>
      <c r="W29" s="7">
        <f>ROUND(W28+U29,5)</f>
        <v>-461.76</v>
      </c>
    </row>
    <row r="30" spans="1:23" ht="15" thickBot="1">
      <c r="A30" s="9"/>
      <c r="B30" s="9"/>
      <c r="C30" s="9"/>
      <c r="D30" s="9" t="s">
        <v>586</v>
      </c>
      <c r="E30" s="9"/>
      <c r="F30" s="9"/>
      <c r="G30" s="9"/>
      <c r="H30" s="9"/>
      <c r="I30" s="9"/>
      <c r="J30" s="9"/>
      <c r="K30" s="10"/>
      <c r="L30" s="9"/>
      <c r="M30" s="9"/>
      <c r="N30" s="9"/>
      <c r="O30" s="9"/>
      <c r="P30" s="9"/>
      <c r="Q30" s="9"/>
      <c r="R30" s="9"/>
      <c r="S30" s="9"/>
      <c r="T30" s="9"/>
      <c r="U30" s="12">
        <f>ROUND(SUM(U26:U29),5)</f>
        <v>-461.76</v>
      </c>
      <c r="V30" s="9"/>
      <c r="W30" s="12">
        <f>W29</f>
        <v>-461.76</v>
      </c>
    </row>
    <row r="31" spans="1:23">
      <c r="A31" s="9"/>
      <c r="B31" s="9"/>
      <c r="C31" s="9" t="s">
        <v>587</v>
      </c>
      <c r="D31" s="9"/>
      <c r="E31" s="9"/>
      <c r="F31" s="9"/>
      <c r="G31" s="9"/>
      <c r="H31" s="9"/>
      <c r="I31" s="9"/>
      <c r="J31" s="9"/>
      <c r="K31" s="10"/>
      <c r="L31" s="9"/>
      <c r="M31" s="9"/>
      <c r="N31" s="9"/>
      <c r="O31" s="9"/>
      <c r="P31" s="9"/>
      <c r="Q31" s="9"/>
      <c r="R31" s="9"/>
      <c r="S31" s="9"/>
      <c r="T31" s="9"/>
      <c r="U31" s="11">
        <f>ROUND(U25+U30,5)</f>
        <v>-561.76</v>
      </c>
      <c r="V31" s="9"/>
      <c r="W31" s="11">
        <f>ROUND(W25+W30,5)</f>
        <v>-561.76</v>
      </c>
    </row>
    <row r="32" spans="1:23">
      <c r="A32" s="2"/>
      <c r="B32" s="2"/>
      <c r="C32" s="2" t="s">
        <v>588</v>
      </c>
      <c r="D32" s="2"/>
      <c r="E32" s="2"/>
      <c r="F32" s="2"/>
      <c r="G32" s="2"/>
      <c r="H32" s="2"/>
      <c r="I32" s="2"/>
      <c r="J32" s="2"/>
      <c r="K32" s="3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</row>
    <row r="33" spans="1:23">
      <c r="A33" s="2"/>
      <c r="B33" s="2"/>
      <c r="C33" s="2"/>
      <c r="D33" s="2" t="s">
        <v>589</v>
      </c>
      <c r="E33" s="2"/>
      <c r="F33" s="2"/>
      <c r="G33" s="2"/>
      <c r="H33" s="2"/>
      <c r="I33" s="2"/>
      <c r="J33" s="2"/>
      <c r="K33" s="3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</row>
    <row r="34" spans="1:23">
      <c r="A34" s="2"/>
      <c r="B34" s="2"/>
      <c r="C34" s="2"/>
      <c r="D34" s="2"/>
      <c r="E34" s="2" t="s">
        <v>590</v>
      </c>
      <c r="F34" s="2"/>
      <c r="G34" s="2"/>
      <c r="H34" s="2"/>
      <c r="I34" s="2"/>
      <c r="J34" s="2"/>
      <c r="K34" s="3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</row>
    <row r="35" spans="1:23">
      <c r="A35" s="2"/>
      <c r="B35" s="2"/>
      <c r="C35" s="2"/>
      <c r="D35" s="2"/>
      <c r="E35" s="2"/>
      <c r="F35" s="2" t="s">
        <v>591</v>
      </c>
      <c r="G35" s="2"/>
      <c r="H35" s="2"/>
      <c r="I35" s="2"/>
      <c r="J35" s="2"/>
      <c r="K35" s="3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</row>
    <row r="36" spans="1:23" ht="15" thickBot="1">
      <c r="A36" s="1"/>
      <c r="B36" s="1"/>
      <c r="C36" s="1"/>
      <c r="D36" s="1"/>
      <c r="E36" s="1"/>
      <c r="F36" s="1"/>
      <c r="G36" s="5"/>
      <c r="H36" s="5"/>
      <c r="I36" s="5" t="s">
        <v>144</v>
      </c>
      <c r="J36" s="5"/>
      <c r="K36" s="6">
        <v>44834</v>
      </c>
      <c r="L36" s="5"/>
      <c r="M36" s="5" t="s">
        <v>232</v>
      </c>
      <c r="N36" s="5"/>
      <c r="O36" s="5" t="s">
        <v>200</v>
      </c>
      <c r="P36" s="5"/>
      <c r="Q36" s="5" t="s">
        <v>147</v>
      </c>
      <c r="R36" s="5"/>
      <c r="S36" s="5" t="s">
        <v>549</v>
      </c>
      <c r="T36" s="5"/>
      <c r="U36" s="8">
        <v>-10500</v>
      </c>
      <c r="V36" s="5"/>
      <c r="W36" s="8">
        <f>ROUND(W35+U36,5)</f>
        <v>-10500</v>
      </c>
    </row>
    <row r="37" spans="1:23">
      <c r="A37" s="9"/>
      <c r="B37" s="9"/>
      <c r="C37" s="9"/>
      <c r="D37" s="9"/>
      <c r="E37" s="9"/>
      <c r="F37" s="9" t="s">
        <v>592</v>
      </c>
      <c r="G37" s="9"/>
      <c r="H37" s="9"/>
      <c r="I37" s="9"/>
      <c r="J37" s="9"/>
      <c r="K37" s="10"/>
      <c r="L37" s="9"/>
      <c r="M37" s="9"/>
      <c r="N37" s="9"/>
      <c r="O37" s="9"/>
      <c r="P37" s="9"/>
      <c r="Q37" s="9"/>
      <c r="R37" s="9"/>
      <c r="S37" s="9"/>
      <c r="T37" s="9"/>
      <c r="U37" s="11">
        <f>ROUND(SUM(U35:U36),5)</f>
        <v>-10500</v>
      </c>
      <c r="V37" s="9"/>
      <c r="W37" s="11">
        <f>W36</f>
        <v>-10500</v>
      </c>
    </row>
    <row r="38" spans="1:23">
      <c r="A38" s="2"/>
      <c r="B38" s="2"/>
      <c r="C38" s="2"/>
      <c r="D38" s="2"/>
      <c r="E38" s="2"/>
      <c r="F38" s="2" t="s">
        <v>593</v>
      </c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</row>
    <row r="39" spans="1:23" ht="15" thickBot="1">
      <c r="A39" s="1"/>
      <c r="B39" s="1"/>
      <c r="C39" s="1"/>
      <c r="D39" s="1"/>
      <c r="E39" s="1"/>
      <c r="F39" s="1"/>
      <c r="G39" s="5"/>
      <c r="H39" s="5"/>
      <c r="I39" s="5" t="s">
        <v>144</v>
      </c>
      <c r="J39" s="5"/>
      <c r="K39" s="6">
        <v>44834</v>
      </c>
      <c r="L39" s="5"/>
      <c r="M39" s="5" t="s">
        <v>232</v>
      </c>
      <c r="N39" s="5"/>
      <c r="O39" s="5" t="s">
        <v>200</v>
      </c>
      <c r="P39" s="5"/>
      <c r="Q39" s="5" t="s">
        <v>147</v>
      </c>
      <c r="R39" s="5"/>
      <c r="S39" s="5" t="s">
        <v>549</v>
      </c>
      <c r="T39" s="5"/>
      <c r="U39" s="8">
        <v>-945</v>
      </c>
      <c r="V39" s="5"/>
      <c r="W39" s="8">
        <f>ROUND(W38+U39,5)</f>
        <v>-945</v>
      </c>
    </row>
    <row r="40" spans="1:23">
      <c r="A40" s="9"/>
      <c r="B40" s="9"/>
      <c r="C40" s="9"/>
      <c r="D40" s="9"/>
      <c r="E40" s="9"/>
      <c r="F40" s="9" t="s">
        <v>594</v>
      </c>
      <c r="G40" s="9"/>
      <c r="H40" s="9"/>
      <c r="I40" s="9"/>
      <c r="J40" s="9"/>
      <c r="K40" s="10"/>
      <c r="L40" s="9"/>
      <c r="M40" s="9"/>
      <c r="N40" s="9"/>
      <c r="O40" s="9"/>
      <c r="P40" s="9"/>
      <c r="Q40" s="9"/>
      <c r="R40" s="9"/>
      <c r="S40" s="9"/>
      <c r="T40" s="9"/>
      <c r="U40" s="11">
        <f>ROUND(SUM(U38:U39),5)</f>
        <v>-945</v>
      </c>
      <c r="V40" s="9"/>
      <c r="W40" s="11">
        <f>W39</f>
        <v>-945</v>
      </c>
    </row>
    <row r="41" spans="1:23">
      <c r="A41" s="2"/>
      <c r="B41" s="2"/>
      <c r="C41" s="2"/>
      <c r="D41" s="2"/>
      <c r="E41" s="2"/>
      <c r="F41" s="2" t="s">
        <v>595</v>
      </c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</row>
    <row r="42" spans="1:23" ht="15" thickBot="1">
      <c r="A42" s="1"/>
      <c r="B42" s="1"/>
      <c r="C42" s="1"/>
      <c r="D42" s="1"/>
      <c r="E42" s="1"/>
      <c r="F42" s="1"/>
      <c r="G42" s="5"/>
      <c r="H42" s="5"/>
      <c r="I42" s="5" t="s">
        <v>144</v>
      </c>
      <c r="J42" s="5"/>
      <c r="K42" s="6">
        <v>44834</v>
      </c>
      <c r="L42" s="5"/>
      <c r="M42" s="5" t="s">
        <v>232</v>
      </c>
      <c r="N42" s="5"/>
      <c r="O42" s="5" t="s">
        <v>200</v>
      </c>
      <c r="P42" s="5"/>
      <c r="Q42" s="5" t="s">
        <v>147</v>
      </c>
      <c r="R42" s="5"/>
      <c r="S42" s="5" t="s">
        <v>549</v>
      </c>
      <c r="T42" s="5"/>
      <c r="U42" s="7">
        <v>-336</v>
      </c>
      <c r="V42" s="5"/>
      <c r="W42" s="7">
        <f>ROUND(W41+U42,5)</f>
        <v>-336</v>
      </c>
    </row>
    <row r="43" spans="1:23" ht="15" thickBot="1">
      <c r="A43" s="9"/>
      <c r="B43" s="9"/>
      <c r="C43" s="9"/>
      <c r="D43" s="9"/>
      <c r="E43" s="9"/>
      <c r="F43" s="9" t="s">
        <v>596</v>
      </c>
      <c r="G43" s="9"/>
      <c r="H43" s="9"/>
      <c r="I43" s="9"/>
      <c r="J43" s="9"/>
      <c r="K43" s="10"/>
      <c r="L43" s="9"/>
      <c r="M43" s="9"/>
      <c r="N43" s="9"/>
      <c r="O43" s="9"/>
      <c r="P43" s="9"/>
      <c r="Q43" s="9"/>
      <c r="R43" s="9"/>
      <c r="S43" s="9"/>
      <c r="T43" s="9"/>
      <c r="U43" s="12">
        <f>ROUND(SUM(U41:U42),5)</f>
        <v>-336</v>
      </c>
      <c r="V43" s="9"/>
      <c r="W43" s="12">
        <f>W42</f>
        <v>-336</v>
      </c>
    </row>
    <row r="44" spans="1:23">
      <c r="A44" s="9"/>
      <c r="B44" s="9"/>
      <c r="C44" s="9"/>
      <c r="D44" s="9"/>
      <c r="E44" s="9" t="s">
        <v>597</v>
      </c>
      <c r="F44" s="9"/>
      <c r="G44" s="9"/>
      <c r="H44" s="9"/>
      <c r="I44" s="9"/>
      <c r="J44" s="9"/>
      <c r="K44" s="10"/>
      <c r="L44" s="9"/>
      <c r="M44" s="9"/>
      <c r="N44" s="9"/>
      <c r="O44" s="9"/>
      <c r="P44" s="9"/>
      <c r="Q44" s="9"/>
      <c r="R44" s="9"/>
      <c r="S44" s="9"/>
      <c r="T44" s="9"/>
      <c r="U44" s="11">
        <f>ROUND(U37+U40+U43,5)</f>
        <v>-11781</v>
      </c>
      <c r="V44" s="9"/>
      <c r="W44" s="11">
        <f>ROUND(W37+W40+W43,5)</f>
        <v>-11781</v>
      </c>
    </row>
    <row r="45" spans="1:23">
      <c r="A45" s="2"/>
      <c r="B45" s="2"/>
      <c r="C45" s="2"/>
      <c r="D45" s="2"/>
      <c r="E45" s="2" t="s">
        <v>598</v>
      </c>
      <c r="F45" s="2"/>
      <c r="G45" s="2"/>
      <c r="H45" s="2"/>
      <c r="I45" s="2"/>
      <c r="J45" s="2"/>
      <c r="K45" s="3"/>
      <c r="L45" s="2"/>
      <c r="M45" s="2"/>
      <c r="N45" s="2"/>
      <c r="O45" s="2"/>
      <c r="P45" s="2"/>
      <c r="Q45" s="2"/>
      <c r="R45" s="2"/>
      <c r="S45" s="2"/>
      <c r="T45" s="2"/>
      <c r="U45" s="4"/>
      <c r="V45" s="2"/>
      <c r="W45" s="4"/>
    </row>
    <row r="46" spans="1:23">
      <c r="A46" s="5"/>
      <c r="B46" s="5"/>
      <c r="C46" s="5"/>
      <c r="D46" s="5"/>
      <c r="E46" s="5"/>
      <c r="F46" s="5"/>
      <c r="G46" s="5"/>
      <c r="H46" s="5"/>
      <c r="I46" s="5" t="s">
        <v>144</v>
      </c>
      <c r="J46" s="5"/>
      <c r="K46" s="6">
        <v>44834</v>
      </c>
      <c r="L46" s="5"/>
      <c r="M46" s="5" t="s">
        <v>228</v>
      </c>
      <c r="N46" s="5"/>
      <c r="O46" s="5" t="s">
        <v>176</v>
      </c>
      <c r="P46" s="5"/>
      <c r="Q46" s="5" t="s">
        <v>147</v>
      </c>
      <c r="R46" s="5"/>
      <c r="S46" s="5" t="s">
        <v>549</v>
      </c>
      <c r="T46" s="5"/>
      <c r="U46" s="7">
        <v>-7072.91</v>
      </c>
      <c r="V46" s="5"/>
      <c r="W46" s="7">
        <f>ROUND(W45+U46,5)</f>
        <v>-7072.91</v>
      </c>
    </row>
    <row r="47" spans="1:23">
      <c r="A47" s="5"/>
      <c r="B47" s="5"/>
      <c r="C47" s="5"/>
      <c r="D47" s="5"/>
      <c r="E47" s="5"/>
      <c r="F47" s="5"/>
      <c r="G47" s="5"/>
      <c r="H47" s="5"/>
      <c r="I47" s="5" t="s">
        <v>144</v>
      </c>
      <c r="J47" s="5"/>
      <c r="K47" s="6">
        <v>44834</v>
      </c>
      <c r="L47" s="5"/>
      <c r="M47" s="5" t="s">
        <v>228</v>
      </c>
      <c r="N47" s="5"/>
      <c r="O47" s="5" t="s">
        <v>176</v>
      </c>
      <c r="P47" s="5"/>
      <c r="Q47" s="5" t="s">
        <v>147</v>
      </c>
      <c r="R47" s="5"/>
      <c r="S47" s="5" t="s">
        <v>549</v>
      </c>
      <c r="T47" s="5"/>
      <c r="U47" s="7">
        <v>-1010.42</v>
      </c>
      <c r="V47" s="5"/>
      <c r="W47" s="7">
        <f>ROUND(W46+U47,5)</f>
        <v>-8083.33</v>
      </c>
    </row>
    <row r="48" spans="1:23">
      <c r="A48" s="5"/>
      <c r="B48" s="5"/>
      <c r="C48" s="5"/>
      <c r="D48" s="5"/>
      <c r="E48" s="5"/>
      <c r="F48" s="5"/>
      <c r="G48" s="5"/>
      <c r="H48" s="5"/>
      <c r="I48" s="5" t="s">
        <v>144</v>
      </c>
      <c r="J48" s="5"/>
      <c r="K48" s="6">
        <v>44834</v>
      </c>
      <c r="L48" s="5"/>
      <c r="M48" s="5" t="s">
        <v>228</v>
      </c>
      <c r="N48" s="5"/>
      <c r="O48" s="5" t="s">
        <v>176</v>
      </c>
      <c r="P48" s="5"/>
      <c r="Q48" s="5" t="s">
        <v>147</v>
      </c>
      <c r="R48" s="5"/>
      <c r="S48" s="5" t="s">
        <v>549</v>
      </c>
      <c r="T48" s="5"/>
      <c r="U48" s="7">
        <v>0</v>
      </c>
      <c r="V48" s="5"/>
      <c r="W48" s="7">
        <f>ROUND(W47+U48,5)</f>
        <v>-8083.33</v>
      </c>
    </row>
    <row r="49" spans="1:23">
      <c r="A49" s="5"/>
      <c r="B49" s="5"/>
      <c r="C49" s="5"/>
      <c r="D49" s="5"/>
      <c r="E49" s="5"/>
      <c r="F49" s="5"/>
      <c r="G49" s="5"/>
      <c r="H49" s="5"/>
      <c r="I49" s="5" t="s">
        <v>144</v>
      </c>
      <c r="J49" s="5"/>
      <c r="K49" s="6">
        <v>44834</v>
      </c>
      <c r="L49" s="5"/>
      <c r="M49" s="5" t="s">
        <v>228</v>
      </c>
      <c r="N49" s="5"/>
      <c r="O49" s="5" t="s">
        <v>176</v>
      </c>
      <c r="P49" s="5"/>
      <c r="Q49" s="5" t="s">
        <v>147</v>
      </c>
      <c r="R49" s="5"/>
      <c r="S49" s="5" t="s">
        <v>549</v>
      </c>
      <c r="T49" s="5"/>
      <c r="U49" s="7">
        <v>0</v>
      </c>
      <c r="V49" s="5"/>
      <c r="W49" s="7">
        <f>ROUND(W48+U49,5)</f>
        <v>-8083.33</v>
      </c>
    </row>
    <row r="50" spans="1:23">
      <c r="A50" s="5"/>
      <c r="B50" s="5"/>
      <c r="C50" s="5"/>
      <c r="D50" s="5"/>
      <c r="E50" s="5"/>
      <c r="F50" s="5"/>
      <c r="G50" s="5"/>
      <c r="H50" s="5"/>
      <c r="I50" s="5" t="s">
        <v>144</v>
      </c>
      <c r="J50" s="5"/>
      <c r="K50" s="6">
        <v>44834</v>
      </c>
      <c r="L50" s="5"/>
      <c r="M50" s="5" t="s">
        <v>228</v>
      </c>
      <c r="N50" s="5"/>
      <c r="O50" s="5" t="s">
        <v>176</v>
      </c>
      <c r="P50" s="5"/>
      <c r="Q50" s="5" t="s">
        <v>147</v>
      </c>
      <c r="R50" s="5"/>
      <c r="S50" s="5" t="s">
        <v>549</v>
      </c>
      <c r="T50" s="5"/>
      <c r="U50" s="7">
        <v>0</v>
      </c>
      <c r="V50" s="5"/>
      <c r="W50" s="7">
        <f>ROUND(W49+U50,5)</f>
        <v>-8083.33</v>
      </c>
    </row>
    <row r="51" spans="1:23">
      <c r="A51" s="5"/>
      <c r="B51" s="5"/>
      <c r="C51" s="5"/>
      <c r="D51" s="5"/>
      <c r="E51" s="5"/>
      <c r="F51" s="5"/>
      <c r="G51" s="5"/>
      <c r="H51" s="5"/>
      <c r="I51" s="5" t="s">
        <v>144</v>
      </c>
      <c r="J51" s="5"/>
      <c r="K51" s="6">
        <v>44834</v>
      </c>
      <c r="L51" s="5"/>
      <c r="M51" s="5" t="s">
        <v>230</v>
      </c>
      <c r="N51" s="5"/>
      <c r="O51" s="5" t="s">
        <v>185</v>
      </c>
      <c r="P51" s="5"/>
      <c r="Q51" s="5" t="s">
        <v>147</v>
      </c>
      <c r="R51" s="5"/>
      <c r="S51" s="5" t="s">
        <v>549</v>
      </c>
      <c r="T51" s="5"/>
      <c r="U51" s="7">
        <v>-6916.67</v>
      </c>
      <c r="V51" s="5"/>
      <c r="W51" s="7">
        <f>ROUND(W50+U51,5)</f>
        <v>-15000</v>
      </c>
    </row>
    <row r="52" spans="1:23">
      <c r="A52" s="5"/>
      <c r="B52" s="5"/>
      <c r="C52" s="5"/>
      <c r="D52" s="5"/>
      <c r="E52" s="5"/>
      <c r="F52" s="5"/>
      <c r="G52" s="5"/>
      <c r="H52" s="5"/>
      <c r="I52" s="5" t="s">
        <v>144</v>
      </c>
      <c r="J52" s="5"/>
      <c r="K52" s="6">
        <v>44834</v>
      </c>
      <c r="L52" s="5"/>
      <c r="M52" s="5" t="s">
        <v>230</v>
      </c>
      <c r="N52" s="5"/>
      <c r="O52" s="5" t="s">
        <v>185</v>
      </c>
      <c r="P52" s="5"/>
      <c r="Q52" s="5" t="s">
        <v>147</v>
      </c>
      <c r="R52" s="5"/>
      <c r="S52" s="5" t="s">
        <v>549</v>
      </c>
      <c r="T52" s="5"/>
      <c r="U52" s="7">
        <v>0</v>
      </c>
      <c r="V52" s="5"/>
      <c r="W52" s="7">
        <f>ROUND(W51+U52,5)</f>
        <v>-15000</v>
      </c>
    </row>
    <row r="53" spans="1:23">
      <c r="A53" s="5"/>
      <c r="B53" s="5"/>
      <c r="C53" s="5"/>
      <c r="D53" s="5"/>
      <c r="E53" s="5"/>
      <c r="F53" s="5"/>
      <c r="G53" s="5"/>
      <c r="H53" s="5"/>
      <c r="I53" s="5" t="s">
        <v>144</v>
      </c>
      <c r="J53" s="5"/>
      <c r="K53" s="6">
        <v>44834</v>
      </c>
      <c r="L53" s="5"/>
      <c r="M53" s="5" t="s">
        <v>230</v>
      </c>
      <c r="N53" s="5"/>
      <c r="O53" s="5" t="s">
        <v>185</v>
      </c>
      <c r="P53" s="5"/>
      <c r="Q53" s="5" t="s">
        <v>147</v>
      </c>
      <c r="R53" s="5"/>
      <c r="S53" s="5" t="s">
        <v>549</v>
      </c>
      <c r="T53" s="5"/>
      <c r="U53" s="7">
        <v>0</v>
      </c>
      <c r="V53" s="5"/>
      <c r="W53" s="7">
        <f>ROUND(W52+U53,5)</f>
        <v>-15000</v>
      </c>
    </row>
    <row r="54" spans="1:23">
      <c r="A54" s="5"/>
      <c r="B54" s="5"/>
      <c r="C54" s="5"/>
      <c r="D54" s="5"/>
      <c r="E54" s="5"/>
      <c r="F54" s="5"/>
      <c r="G54" s="5"/>
      <c r="H54" s="5"/>
      <c r="I54" s="5" t="s">
        <v>144</v>
      </c>
      <c r="J54" s="5"/>
      <c r="K54" s="6">
        <v>44834</v>
      </c>
      <c r="L54" s="5"/>
      <c r="M54" s="5" t="s">
        <v>230</v>
      </c>
      <c r="N54" s="5"/>
      <c r="O54" s="5" t="s">
        <v>185</v>
      </c>
      <c r="P54" s="5"/>
      <c r="Q54" s="5" t="s">
        <v>147</v>
      </c>
      <c r="R54" s="5"/>
      <c r="S54" s="5" t="s">
        <v>549</v>
      </c>
      <c r="T54" s="5"/>
      <c r="U54" s="7">
        <v>0</v>
      </c>
      <c r="V54" s="5"/>
      <c r="W54" s="7">
        <f>ROUND(W53+U54,5)</f>
        <v>-15000</v>
      </c>
    </row>
    <row r="55" spans="1:23">
      <c r="A55" s="5"/>
      <c r="B55" s="5"/>
      <c r="C55" s="5"/>
      <c r="D55" s="5"/>
      <c r="E55" s="5"/>
      <c r="F55" s="5"/>
      <c r="G55" s="5"/>
      <c r="H55" s="5"/>
      <c r="I55" s="5" t="s">
        <v>144</v>
      </c>
      <c r="J55" s="5"/>
      <c r="K55" s="6">
        <v>44834</v>
      </c>
      <c r="L55" s="5"/>
      <c r="M55" s="5" t="s">
        <v>230</v>
      </c>
      <c r="N55" s="5"/>
      <c r="O55" s="5" t="s">
        <v>185</v>
      </c>
      <c r="P55" s="5"/>
      <c r="Q55" s="5" t="s">
        <v>147</v>
      </c>
      <c r="R55" s="5"/>
      <c r="S55" s="5" t="s">
        <v>549</v>
      </c>
      <c r="T55" s="5"/>
      <c r="U55" s="7">
        <v>-249.48</v>
      </c>
      <c r="V55" s="5"/>
      <c r="W55" s="7">
        <f>ROUND(W54+U55,5)</f>
        <v>-15249.48</v>
      </c>
    </row>
    <row r="56" spans="1:23">
      <c r="A56" s="5"/>
      <c r="B56" s="5"/>
      <c r="C56" s="5"/>
      <c r="D56" s="5"/>
      <c r="E56" s="5"/>
      <c r="F56" s="5"/>
      <c r="G56" s="5"/>
      <c r="H56" s="5"/>
      <c r="I56" s="5" t="s">
        <v>144</v>
      </c>
      <c r="J56" s="5"/>
      <c r="K56" s="6">
        <v>44834</v>
      </c>
      <c r="L56" s="5"/>
      <c r="M56" s="5" t="s">
        <v>231</v>
      </c>
      <c r="N56" s="5"/>
      <c r="O56" s="5" t="s">
        <v>166</v>
      </c>
      <c r="P56" s="5"/>
      <c r="Q56" s="5" t="s">
        <v>147</v>
      </c>
      <c r="R56" s="5"/>
      <c r="S56" s="5" t="s">
        <v>549</v>
      </c>
      <c r="T56" s="5"/>
      <c r="U56" s="7">
        <v>-8125</v>
      </c>
      <c r="V56" s="5"/>
      <c r="W56" s="7">
        <f>ROUND(W55+U56,5)</f>
        <v>-23374.48</v>
      </c>
    </row>
    <row r="57" spans="1:23">
      <c r="A57" s="5"/>
      <c r="B57" s="5"/>
      <c r="C57" s="5"/>
      <c r="D57" s="5"/>
      <c r="E57" s="5"/>
      <c r="F57" s="5"/>
      <c r="G57" s="5"/>
      <c r="H57" s="5"/>
      <c r="I57" s="5" t="s">
        <v>144</v>
      </c>
      <c r="J57" s="5"/>
      <c r="K57" s="6">
        <v>44834</v>
      </c>
      <c r="L57" s="5"/>
      <c r="M57" s="5" t="s">
        <v>231</v>
      </c>
      <c r="N57" s="5"/>
      <c r="O57" s="5" t="s">
        <v>166</v>
      </c>
      <c r="P57" s="5"/>
      <c r="Q57" s="5" t="s">
        <v>147</v>
      </c>
      <c r="R57" s="5"/>
      <c r="S57" s="5" t="s">
        <v>549</v>
      </c>
      <c r="T57" s="5"/>
      <c r="U57" s="7">
        <v>0</v>
      </c>
      <c r="V57" s="5"/>
      <c r="W57" s="7">
        <f>ROUND(W56+U57,5)</f>
        <v>-23374.48</v>
      </c>
    </row>
    <row r="58" spans="1:23">
      <c r="A58" s="5"/>
      <c r="B58" s="5"/>
      <c r="C58" s="5"/>
      <c r="D58" s="5"/>
      <c r="E58" s="5"/>
      <c r="F58" s="5"/>
      <c r="G58" s="5"/>
      <c r="H58" s="5"/>
      <c r="I58" s="5" t="s">
        <v>144</v>
      </c>
      <c r="J58" s="5"/>
      <c r="K58" s="6">
        <v>44834</v>
      </c>
      <c r="L58" s="5"/>
      <c r="M58" s="5" t="s">
        <v>231</v>
      </c>
      <c r="N58" s="5"/>
      <c r="O58" s="5" t="s">
        <v>166</v>
      </c>
      <c r="P58" s="5"/>
      <c r="Q58" s="5" t="s">
        <v>147</v>
      </c>
      <c r="R58" s="5"/>
      <c r="S58" s="5" t="s">
        <v>549</v>
      </c>
      <c r="T58" s="5"/>
      <c r="U58" s="7">
        <v>0</v>
      </c>
      <c r="V58" s="5"/>
      <c r="W58" s="7">
        <f>ROUND(W57+U58,5)</f>
        <v>-23374.48</v>
      </c>
    </row>
    <row r="59" spans="1:23">
      <c r="A59" s="5"/>
      <c r="B59" s="5"/>
      <c r="C59" s="5"/>
      <c r="D59" s="5"/>
      <c r="E59" s="5"/>
      <c r="F59" s="5"/>
      <c r="G59" s="5"/>
      <c r="H59" s="5"/>
      <c r="I59" s="5" t="s">
        <v>144</v>
      </c>
      <c r="J59" s="5"/>
      <c r="K59" s="6">
        <v>44834</v>
      </c>
      <c r="L59" s="5"/>
      <c r="M59" s="5" t="s">
        <v>231</v>
      </c>
      <c r="N59" s="5"/>
      <c r="O59" s="5" t="s">
        <v>166</v>
      </c>
      <c r="P59" s="5"/>
      <c r="Q59" s="5" t="s">
        <v>147</v>
      </c>
      <c r="R59" s="5"/>
      <c r="S59" s="5" t="s">
        <v>549</v>
      </c>
      <c r="T59" s="5"/>
      <c r="U59" s="7">
        <v>0</v>
      </c>
      <c r="V59" s="5"/>
      <c r="W59" s="7">
        <f>ROUND(W58+U59,5)</f>
        <v>-23374.48</v>
      </c>
    </row>
    <row r="60" spans="1:23" ht="15" thickBot="1">
      <c r="A60" s="5"/>
      <c r="B60" s="5"/>
      <c r="C60" s="5"/>
      <c r="D60" s="5"/>
      <c r="E60" s="5"/>
      <c r="F60" s="5"/>
      <c r="G60" s="5"/>
      <c r="H60" s="5"/>
      <c r="I60" s="5" t="s">
        <v>144</v>
      </c>
      <c r="J60" s="5"/>
      <c r="K60" s="6">
        <v>44834</v>
      </c>
      <c r="L60" s="5"/>
      <c r="M60" s="5" t="s">
        <v>231</v>
      </c>
      <c r="N60" s="5"/>
      <c r="O60" s="5" t="s">
        <v>166</v>
      </c>
      <c r="P60" s="5"/>
      <c r="Q60" s="5" t="s">
        <v>147</v>
      </c>
      <c r="R60" s="5"/>
      <c r="S60" s="5" t="s">
        <v>549</v>
      </c>
      <c r="T60" s="5"/>
      <c r="U60" s="8">
        <v>-195.36</v>
      </c>
      <c r="V60" s="5"/>
      <c r="W60" s="8">
        <f>ROUND(W59+U60,5)</f>
        <v>-23569.84</v>
      </c>
    </row>
    <row r="61" spans="1:23">
      <c r="A61" s="9"/>
      <c r="B61" s="9"/>
      <c r="C61" s="9"/>
      <c r="D61" s="9"/>
      <c r="E61" s="9" t="s">
        <v>599</v>
      </c>
      <c r="F61" s="9"/>
      <c r="G61" s="9"/>
      <c r="H61" s="9"/>
      <c r="I61" s="9"/>
      <c r="J61" s="9"/>
      <c r="K61" s="10"/>
      <c r="L61" s="9"/>
      <c r="M61" s="9"/>
      <c r="N61" s="9"/>
      <c r="O61" s="9"/>
      <c r="P61" s="9"/>
      <c r="Q61" s="9"/>
      <c r="R61" s="9"/>
      <c r="S61" s="9"/>
      <c r="T61" s="9"/>
      <c r="U61" s="11">
        <f>ROUND(SUM(U45:U60),5)</f>
        <v>-23569.84</v>
      </c>
      <c r="V61" s="9"/>
      <c r="W61" s="11">
        <f>W60</f>
        <v>-23569.84</v>
      </c>
    </row>
    <row r="62" spans="1:23">
      <c r="A62" s="2"/>
      <c r="B62" s="2"/>
      <c r="C62" s="2"/>
      <c r="D62" s="2"/>
      <c r="E62" s="2" t="s">
        <v>600</v>
      </c>
      <c r="F62" s="2"/>
      <c r="G62" s="2"/>
      <c r="H62" s="2"/>
      <c r="I62" s="2"/>
      <c r="J62" s="2"/>
      <c r="K62" s="3"/>
      <c r="L62" s="2"/>
      <c r="M62" s="2"/>
      <c r="N62" s="2"/>
      <c r="O62" s="2"/>
      <c r="P62" s="2"/>
      <c r="Q62" s="2"/>
      <c r="R62" s="2"/>
      <c r="S62" s="2"/>
      <c r="T62" s="2"/>
      <c r="U62" s="4"/>
      <c r="V62" s="2"/>
      <c r="W62" s="4"/>
    </row>
    <row r="63" spans="1:23">
      <c r="A63" s="5"/>
      <c r="B63" s="5"/>
      <c r="C63" s="5"/>
      <c r="D63" s="5"/>
      <c r="E63" s="5"/>
      <c r="F63" s="5"/>
      <c r="G63" s="5"/>
      <c r="H63" s="5"/>
      <c r="I63" s="5" t="s">
        <v>558</v>
      </c>
      <c r="J63" s="5"/>
      <c r="K63" s="6">
        <v>44806</v>
      </c>
      <c r="L63" s="5"/>
      <c r="M63" s="5" t="s">
        <v>601</v>
      </c>
      <c r="N63" s="5"/>
      <c r="O63" s="5" t="s">
        <v>67</v>
      </c>
      <c r="P63" s="5"/>
      <c r="Q63" s="5" t="s">
        <v>601</v>
      </c>
      <c r="R63" s="5"/>
      <c r="S63" s="5" t="s">
        <v>561</v>
      </c>
      <c r="T63" s="5"/>
      <c r="U63" s="7">
        <v>-2177.5</v>
      </c>
      <c r="V63" s="5"/>
      <c r="W63" s="7">
        <f>ROUND(W62+U63,5)</f>
        <v>-2177.5</v>
      </c>
    </row>
    <row r="64" spans="1:23" ht="15" thickBot="1">
      <c r="A64" s="5"/>
      <c r="B64" s="5"/>
      <c r="C64" s="5"/>
      <c r="D64" s="5"/>
      <c r="E64" s="5"/>
      <c r="F64" s="5"/>
      <c r="G64" s="5"/>
      <c r="H64" s="5"/>
      <c r="I64" s="5" t="s">
        <v>558</v>
      </c>
      <c r="J64" s="5"/>
      <c r="K64" s="6">
        <v>44834</v>
      </c>
      <c r="L64" s="5"/>
      <c r="M64" s="5" t="s">
        <v>575</v>
      </c>
      <c r="N64" s="5"/>
      <c r="O64" s="5" t="s">
        <v>67</v>
      </c>
      <c r="P64" s="5"/>
      <c r="Q64" s="5" t="s">
        <v>575</v>
      </c>
      <c r="R64" s="5"/>
      <c r="S64" s="5" t="s">
        <v>561</v>
      </c>
      <c r="T64" s="5"/>
      <c r="U64" s="8">
        <v>-1899.3</v>
      </c>
      <c r="V64" s="5"/>
      <c r="W64" s="8">
        <f>ROUND(W63+U64,5)</f>
        <v>-4076.8</v>
      </c>
    </row>
    <row r="65" spans="1:23">
      <c r="A65" s="9"/>
      <c r="B65" s="9"/>
      <c r="C65" s="9"/>
      <c r="D65" s="9"/>
      <c r="E65" s="9" t="s">
        <v>602</v>
      </c>
      <c r="F65" s="9"/>
      <c r="G65" s="9"/>
      <c r="H65" s="9"/>
      <c r="I65" s="9"/>
      <c r="J65" s="9"/>
      <c r="K65" s="10"/>
      <c r="L65" s="9"/>
      <c r="M65" s="9"/>
      <c r="N65" s="9"/>
      <c r="O65" s="9"/>
      <c r="P65" s="9"/>
      <c r="Q65" s="9"/>
      <c r="R65" s="9"/>
      <c r="S65" s="9"/>
      <c r="T65" s="9"/>
      <c r="U65" s="11">
        <f>ROUND(SUM(U62:U64),5)</f>
        <v>-4076.8</v>
      </c>
      <c r="V65" s="9"/>
      <c r="W65" s="11">
        <f>W64</f>
        <v>-4076.8</v>
      </c>
    </row>
    <row r="66" spans="1:23">
      <c r="A66" s="2"/>
      <c r="B66" s="2"/>
      <c r="C66" s="2"/>
      <c r="D66" s="2"/>
      <c r="E66" s="2" t="s">
        <v>603</v>
      </c>
      <c r="F66" s="2"/>
      <c r="G66" s="2"/>
      <c r="H66" s="2"/>
      <c r="I66" s="2"/>
      <c r="J66" s="2"/>
      <c r="K66" s="3"/>
      <c r="L66" s="2"/>
      <c r="M66" s="2"/>
      <c r="N66" s="2"/>
      <c r="O66" s="2"/>
      <c r="P66" s="2"/>
      <c r="Q66" s="2"/>
      <c r="R66" s="2"/>
      <c r="S66" s="2"/>
      <c r="T66" s="2"/>
      <c r="U66" s="4"/>
      <c r="V66" s="2"/>
      <c r="W66" s="4"/>
    </row>
    <row r="67" spans="1:23">
      <c r="A67" s="5"/>
      <c r="B67" s="5"/>
      <c r="C67" s="5"/>
      <c r="D67" s="5"/>
      <c r="E67" s="5"/>
      <c r="F67" s="5"/>
      <c r="G67" s="5"/>
      <c r="H67" s="5"/>
      <c r="I67" s="5" t="s">
        <v>144</v>
      </c>
      <c r="J67" s="5"/>
      <c r="K67" s="6">
        <v>44834</v>
      </c>
      <c r="L67" s="5"/>
      <c r="M67" s="5" t="s">
        <v>227</v>
      </c>
      <c r="N67" s="5"/>
      <c r="O67" s="5" t="s">
        <v>181</v>
      </c>
      <c r="P67" s="5"/>
      <c r="Q67" s="5" t="s">
        <v>147</v>
      </c>
      <c r="R67" s="5"/>
      <c r="S67" s="5" t="s">
        <v>549</v>
      </c>
      <c r="T67" s="5"/>
      <c r="U67" s="7">
        <v>-5336.88</v>
      </c>
      <c r="V67" s="5"/>
      <c r="W67" s="7">
        <f>ROUND(W66+U67,5)</f>
        <v>-5336.88</v>
      </c>
    </row>
    <row r="68" spans="1:23" ht="15" thickBot="1">
      <c r="A68" s="5"/>
      <c r="B68" s="5"/>
      <c r="C68" s="5"/>
      <c r="D68" s="5"/>
      <c r="E68" s="5"/>
      <c r="F68" s="5"/>
      <c r="G68" s="5"/>
      <c r="H68" s="5"/>
      <c r="I68" s="5" t="s">
        <v>144</v>
      </c>
      <c r="J68" s="5"/>
      <c r="K68" s="6">
        <v>44834</v>
      </c>
      <c r="L68" s="5"/>
      <c r="M68" s="5" t="s">
        <v>233</v>
      </c>
      <c r="N68" s="5"/>
      <c r="O68" s="5" t="s">
        <v>155</v>
      </c>
      <c r="P68" s="5"/>
      <c r="Q68" s="5" t="s">
        <v>147</v>
      </c>
      <c r="R68" s="5"/>
      <c r="S68" s="5" t="s">
        <v>549</v>
      </c>
      <c r="T68" s="5"/>
      <c r="U68" s="7">
        <v>-609.14</v>
      </c>
      <c r="V68" s="5"/>
      <c r="W68" s="7">
        <f>ROUND(W67+U68,5)</f>
        <v>-5946.02</v>
      </c>
    </row>
    <row r="69" spans="1:23" ht="15" thickBot="1">
      <c r="A69" s="9"/>
      <c r="B69" s="9"/>
      <c r="C69" s="9"/>
      <c r="D69" s="9"/>
      <c r="E69" s="9" t="s">
        <v>604</v>
      </c>
      <c r="F69" s="9"/>
      <c r="G69" s="9"/>
      <c r="H69" s="9"/>
      <c r="I69" s="9"/>
      <c r="J69" s="9"/>
      <c r="K69" s="10"/>
      <c r="L69" s="9"/>
      <c r="M69" s="9"/>
      <c r="N69" s="9"/>
      <c r="O69" s="9"/>
      <c r="P69" s="9"/>
      <c r="Q69" s="9"/>
      <c r="R69" s="9"/>
      <c r="S69" s="9"/>
      <c r="T69" s="9"/>
      <c r="U69" s="12">
        <f>ROUND(SUM(U66:U68),5)</f>
        <v>-5946.02</v>
      </c>
      <c r="V69" s="9"/>
      <c r="W69" s="12">
        <f>W68</f>
        <v>-5946.02</v>
      </c>
    </row>
    <row r="70" spans="1:23">
      <c r="A70" s="9"/>
      <c r="B70" s="9"/>
      <c r="C70" s="9"/>
      <c r="D70" s="9" t="s">
        <v>605</v>
      </c>
      <c r="E70" s="9"/>
      <c r="F70" s="9"/>
      <c r="G70" s="9"/>
      <c r="H70" s="9"/>
      <c r="I70" s="9"/>
      <c r="J70" s="9"/>
      <c r="K70" s="10"/>
      <c r="L70" s="9"/>
      <c r="M70" s="9"/>
      <c r="N70" s="9"/>
      <c r="O70" s="9"/>
      <c r="P70" s="9"/>
      <c r="Q70" s="9"/>
      <c r="R70" s="9"/>
      <c r="S70" s="9"/>
      <c r="T70" s="9"/>
      <c r="U70" s="11">
        <f>ROUND(U44+U61+U65+U69,5)</f>
        <v>-45373.66</v>
      </c>
      <c r="V70" s="9"/>
      <c r="W70" s="11">
        <f>ROUND(W44+W61+W65+W69,5)</f>
        <v>-45373.66</v>
      </c>
    </row>
    <row r="71" spans="1:23">
      <c r="A71" s="2"/>
      <c r="B71" s="2"/>
      <c r="C71" s="2"/>
      <c r="D71" s="2" t="s">
        <v>606</v>
      </c>
      <c r="E71" s="2"/>
      <c r="F71" s="2"/>
      <c r="G71" s="2"/>
      <c r="H71" s="2"/>
      <c r="I71" s="2"/>
      <c r="J71" s="2"/>
      <c r="K71" s="3"/>
      <c r="L71" s="2"/>
      <c r="M71" s="2"/>
      <c r="N71" s="2"/>
      <c r="O71" s="2"/>
      <c r="P71" s="2"/>
      <c r="Q71" s="2"/>
      <c r="R71" s="2"/>
      <c r="S71" s="2"/>
      <c r="T71" s="2"/>
      <c r="U71" s="4"/>
      <c r="V71" s="2"/>
      <c r="W71" s="4"/>
    </row>
    <row r="72" spans="1:23">
      <c r="A72" s="5"/>
      <c r="B72" s="5"/>
      <c r="C72" s="5"/>
      <c r="D72" s="5"/>
      <c r="E72" s="5"/>
      <c r="F72" s="5"/>
      <c r="G72" s="5"/>
      <c r="H72" s="5"/>
      <c r="I72" s="5" t="s">
        <v>144</v>
      </c>
      <c r="J72" s="5"/>
      <c r="K72" s="6">
        <v>44834</v>
      </c>
      <c r="L72" s="5"/>
      <c r="M72" s="5" t="s">
        <v>226</v>
      </c>
      <c r="N72" s="5"/>
      <c r="O72" s="5" t="s">
        <v>174</v>
      </c>
      <c r="P72" s="5"/>
      <c r="Q72" s="5" t="s">
        <v>147</v>
      </c>
      <c r="R72" s="5"/>
      <c r="S72" s="5" t="s">
        <v>549</v>
      </c>
      <c r="T72" s="5"/>
      <c r="U72" s="7">
        <v>-720</v>
      </c>
      <c r="V72" s="5"/>
      <c r="W72" s="7">
        <f>ROUND(W71+U72,5)</f>
        <v>-720</v>
      </c>
    </row>
    <row r="73" spans="1:23" ht="15" thickBot="1">
      <c r="A73" s="5"/>
      <c r="B73" s="5"/>
      <c r="C73" s="5"/>
      <c r="D73" s="5"/>
      <c r="E73" s="5"/>
      <c r="F73" s="5"/>
      <c r="G73" s="5"/>
      <c r="H73" s="5"/>
      <c r="I73" s="5" t="s">
        <v>144</v>
      </c>
      <c r="J73" s="5"/>
      <c r="K73" s="6">
        <v>44834</v>
      </c>
      <c r="L73" s="5"/>
      <c r="M73" s="5" t="s">
        <v>229</v>
      </c>
      <c r="N73" s="5"/>
      <c r="O73" s="5" t="s">
        <v>213</v>
      </c>
      <c r="P73" s="5"/>
      <c r="Q73" s="5" t="s">
        <v>147</v>
      </c>
      <c r="R73" s="5"/>
      <c r="S73" s="5" t="s">
        <v>549</v>
      </c>
      <c r="T73" s="5"/>
      <c r="U73" s="8">
        <v>-784</v>
      </c>
      <c r="V73" s="5"/>
      <c r="W73" s="8">
        <f>ROUND(W72+U73,5)</f>
        <v>-1504</v>
      </c>
    </row>
    <row r="74" spans="1:23">
      <c r="A74" s="9"/>
      <c r="B74" s="9"/>
      <c r="C74" s="9"/>
      <c r="D74" s="9" t="s">
        <v>607</v>
      </c>
      <c r="E74" s="9"/>
      <c r="F74" s="9"/>
      <c r="G74" s="9"/>
      <c r="H74" s="9"/>
      <c r="I74" s="9"/>
      <c r="J74" s="9"/>
      <c r="K74" s="10"/>
      <c r="L74" s="9"/>
      <c r="M74" s="9"/>
      <c r="N74" s="9"/>
      <c r="O74" s="9"/>
      <c r="P74" s="9"/>
      <c r="Q74" s="9"/>
      <c r="R74" s="9"/>
      <c r="S74" s="9"/>
      <c r="T74" s="9"/>
      <c r="U74" s="11">
        <f>ROUND(SUM(U71:U73),5)</f>
        <v>-1504</v>
      </c>
      <c r="V74" s="9"/>
      <c r="W74" s="11">
        <f>W73</f>
        <v>-1504</v>
      </c>
    </row>
    <row r="75" spans="1:23">
      <c r="A75" s="2"/>
      <c r="B75" s="2"/>
      <c r="C75" s="2"/>
      <c r="D75" s="2" t="s">
        <v>608</v>
      </c>
      <c r="E75" s="2"/>
      <c r="F75" s="2"/>
      <c r="G75" s="2"/>
      <c r="H75" s="2"/>
      <c r="I75" s="2"/>
      <c r="J75" s="2"/>
      <c r="K75" s="3"/>
      <c r="L75" s="2"/>
      <c r="M75" s="2"/>
      <c r="N75" s="2"/>
      <c r="O75" s="2"/>
      <c r="P75" s="2"/>
      <c r="Q75" s="2"/>
      <c r="R75" s="2"/>
      <c r="S75" s="2"/>
      <c r="T75" s="2"/>
      <c r="U75" s="4"/>
      <c r="V75" s="2"/>
      <c r="W75" s="4"/>
    </row>
    <row r="76" spans="1:23">
      <c r="A76" s="2"/>
      <c r="B76" s="2"/>
      <c r="C76" s="2"/>
      <c r="D76" s="2"/>
      <c r="E76" s="2" t="s">
        <v>609</v>
      </c>
      <c r="F76" s="2"/>
      <c r="G76" s="2"/>
      <c r="H76" s="2"/>
      <c r="I76" s="2"/>
      <c r="J76" s="2"/>
      <c r="K76" s="3"/>
      <c r="L76" s="2"/>
      <c r="M76" s="2"/>
      <c r="N76" s="2"/>
      <c r="O76" s="2"/>
      <c r="P76" s="2"/>
      <c r="Q76" s="2"/>
      <c r="R76" s="2"/>
      <c r="S76" s="2"/>
      <c r="T76" s="2"/>
      <c r="U76" s="4"/>
      <c r="V76" s="2"/>
      <c r="W76" s="4"/>
    </row>
    <row r="77" spans="1:23">
      <c r="A77" s="5"/>
      <c r="B77" s="5"/>
      <c r="C77" s="5"/>
      <c r="D77" s="5"/>
      <c r="E77" s="5"/>
      <c r="F77" s="5"/>
      <c r="G77" s="5"/>
      <c r="H77" s="5"/>
      <c r="I77" s="5" t="s">
        <v>144</v>
      </c>
      <c r="J77" s="5"/>
      <c r="K77" s="6">
        <v>44834</v>
      </c>
      <c r="L77" s="5"/>
      <c r="M77" s="5" t="s">
        <v>227</v>
      </c>
      <c r="N77" s="5"/>
      <c r="O77" s="5" t="s">
        <v>181</v>
      </c>
      <c r="P77" s="5"/>
      <c r="Q77" s="5" t="s">
        <v>147</v>
      </c>
      <c r="R77" s="5"/>
      <c r="S77" s="5" t="s">
        <v>549</v>
      </c>
      <c r="T77" s="5"/>
      <c r="U77" s="7">
        <v>-480.32</v>
      </c>
      <c r="V77" s="5"/>
      <c r="W77" s="7">
        <f>ROUND(W76+U77,5)</f>
        <v>-480.32</v>
      </c>
    </row>
    <row r="78" spans="1:23">
      <c r="A78" s="5"/>
      <c r="B78" s="5"/>
      <c r="C78" s="5"/>
      <c r="D78" s="5"/>
      <c r="E78" s="5"/>
      <c r="F78" s="5"/>
      <c r="G78" s="5"/>
      <c r="H78" s="5"/>
      <c r="I78" s="5" t="s">
        <v>144</v>
      </c>
      <c r="J78" s="5"/>
      <c r="K78" s="6">
        <v>44834</v>
      </c>
      <c r="L78" s="5"/>
      <c r="M78" s="5" t="s">
        <v>228</v>
      </c>
      <c r="N78" s="5"/>
      <c r="O78" s="5" t="s">
        <v>176</v>
      </c>
      <c r="P78" s="5"/>
      <c r="Q78" s="5" t="s">
        <v>147</v>
      </c>
      <c r="R78" s="5"/>
      <c r="S78" s="5" t="s">
        <v>549</v>
      </c>
      <c r="T78" s="5"/>
      <c r="U78" s="7">
        <v>-727.5</v>
      </c>
      <c r="V78" s="5"/>
      <c r="W78" s="7">
        <f>ROUND(W77+U78,5)</f>
        <v>-1207.82</v>
      </c>
    </row>
    <row r="79" spans="1:23">
      <c r="A79" s="5"/>
      <c r="B79" s="5"/>
      <c r="C79" s="5"/>
      <c r="D79" s="5"/>
      <c r="E79" s="5"/>
      <c r="F79" s="5"/>
      <c r="G79" s="5"/>
      <c r="H79" s="5"/>
      <c r="I79" s="5" t="s">
        <v>144</v>
      </c>
      <c r="J79" s="5"/>
      <c r="K79" s="6">
        <v>44834</v>
      </c>
      <c r="L79" s="5"/>
      <c r="M79" s="5" t="s">
        <v>230</v>
      </c>
      <c r="N79" s="5"/>
      <c r="O79" s="5" t="s">
        <v>185</v>
      </c>
      <c r="P79" s="5"/>
      <c r="Q79" s="5" t="s">
        <v>147</v>
      </c>
      <c r="R79" s="5"/>
      <c r="S79" s="5" t="s">
        <v>549</v>
      </c>
      <c r="T79" s="5"/>
      <c r="U79" s="7">
        <v>-622.5</v>
      </c>
      <c r="V79" s="5"/>
      <c r="W79" s="7">
        <f>ROUND(W78+U79,5)</f>
        <v>-1830.32</v>
      </c>
    </row>
    <row r="80" spans="1:23">
      <c r="A80" s="5"/>
      <c r="B80" s="5"/>
      <c r="C80" s="5"/>
      <c r="D80" s="5"/>
      <c r="E80" s="5"/>
      <c r="F80" s="5"/>
      <c r="G80" s="5"/>
      <c r="H80" s="5"/>
      <c r="I80" s="5" t="s">
        <v>144</v>
      </c>
      <c r="J80" s="5"/>
      <c r="K80" s="6">
        <v>44834</v>
      </c>
      <c r="L80" s="5"/>
      <c r="M80" s="5" t="s">
        <v>231</v>
      </c>
      <c r="N80" s="5"/>
      <c r="O80" s="5" t="s">
        <v>166</v>
      </c>
      <c r="P80" s="5"/>
      <c r="Q80" s="5" t="s">
        <v>147</v>
      </c>
      <c r="R80" s="5"/>
      <c r="S80" s="5" t="s">
        <v>549</v>
      </c>
      <c r="T80" s="5"/>
      <c r="U80" s="7">
        <v>-731.25</v>
      </c>
      <c r="V80" s="5"/>
      <c r="W80" s="7">
        <f>ROUND(W79+U80,5)</f>
        <v>-2561.5700000000002</v>
      </c>
    </row>
    <row r="81" spans="1:23" ht="15" thickBot="1">
      <c r="A81" s="5"/>
      <c r="B81" s="5"/>
      <c r="C81" s="5"/>
      <c r="D81" s="5"/>
      <c r="E81" s="5"/>
      <c r="F81" s="5"/>
      <c r="G81" s="5"/>
      <c r="H81" s="5"/>
      <c r="I81" s="5" t="s">
        <v>144</v>
      </c>
      <c r="J81" s="5"/>
      <c r="K81" s="6">
        <v>44834</v>
      </c>
      <c r="L81" s="5"/>
      <c r="M81" s="5" t="s">
        <v>233</v>
      </c>
      <c r="N81" s="5"/>
      <c r="O81" s="5" t="s">
        <v>155</v>
      </c>
      <c r="P81" s="5"/>
      <c r="Q81" s="5" t="s">
        <v>147</v>
      </c>
      <c r="R81" s="5"/>
      <c r="S81" s="5" t="s">
        <v>549</v>
      </c>
      <c r="T81" s="5"/>
      <c r="U81" s="8">
        <v>0</v>
      </c>
      <c r="V81" s="5"/>
      <c r="W81" s="8">
        <f>ROUND(W80+U81,5)</f>
        <v>-2561.5700000000002</v>
      </c>
    </row>
    <row r="82" spans="1:23">
      <c r="A82" s="9"/>
      <c r="B82" s="9"/>
      <c r="C82" s="9"/>
      <c r="D82" s="9"/>
      <c r="E82" s="9" t="s">
        <v>610</v>
      </c>
      <c r="F82" s="9"/>
      <c r="G82" s="9"/>
      <c r="H82" s="9"/>
      <c r="I82" s="9"/>
      <c r="J82" s="9"/>
      <c r="K82" s="10"/>
      <c r="L82" s="9"/>
      <c r="M82" s="9"/>
      <c r="N82" s="9"/>
      <c r="O82" s="9"/>
      <c r="P82" s="9"/>
      <c r="Q82" s="9"/>
      <c r="R82" s="9"/>
      <c r="S82" s="9"/>
      <c r="T82" s="9"/>
      <c r="U82" s="11">
        <f>ROUND(SUM(U76:U81),5)</f>
        <v>-2561.5700000000002</v>
      </c>
      <c r="V82" s="9"/>
      <c r="W82" s="11">
        <f>W81</f>
        <v>-2561.5700000000002</v>
      </c>
    </row>
    <row r="83" spans="1:23">
      <c r="A83" s="2"/>
      <c r="B83" s="2"/>
      <c r="C83" s="2"/>
      <c r="D83" s="2"/>
      <c r="E83" s="2" t="s">
        <v>611</v>
      </c>
      <c r="F83" s="2"/>
      <c r="G83" s="2"/>
      <c r="H83" s="2"/>
      <c r="I83" s="2"/>
      <c r="J83" s="2"/>
      <c r="K83" s="3"/>
      <c r="L83" s="2"/>
      <c r="M83" s="2"/>
      <c r="N83" s="2"/>
      <c r="O83" s="2"/>
      <c r="P83" s="2"/>
      <c r="Q83" s="2"/>
      <c r="R83" s="2"/>
      <c r="S83" s="2"/>
      <c r="T83" s="2"/>
      <c r="U83" s="4"/>
      <c r="V83" s="2"/>
      <c r="W83" s="4"/>
    </row>
    <row r="84" spans="1:23">
      <c r="A84" s="5"/>
      <c r="B84" s="5"/>
      <c r="C84" s="5"/>
      <c r="D84" s="5"/>
      <c r="E84" s="5"/>
      <c r="F84" s="5"/>
      <c r="G84" s="5"/>
      <c r="H84" s="5"/>
      <c r="I84" s="5" t="s">
        <v>144</v>
      </c>
      <c r="J84" s="5"/>
      <c r="K84" s="6">
        <v>44834</v>
      </c>
      <c r="L84" s="5"/>
      <c r="M84" s="5" t="s">
        <v>227</v>
      </c>
      <c r="N84" s="5"/>
      <c r="O84" s="5" t="s">
        <v>181</v>
      </c>
      <c r="P84" s="5"/>
      <c r="Q84" s="5" t="s">
        <v>147</v>
      </c>
      <c r="R84" s="5"/>
      <c r="S84" s="5" t="s">
        <v>549</v>
      </c>
      <c r="T84" s="5"/>
      <c r="U84" s="7">
        <v>-170.78</v>
      </c>
      <c r="V84" s="5"/>
      <c r="W84" s="7">
        <f>ROUND(W83+U84,5)</f>
        <v>-170.78</v>
      </c>
    </row>
    <row r="85" spans="1:23">
      <c r="A85" s="5"/>
      <c r="B85" s="5"/>
      <c r="C85" s="5"/>
      <c r="D85" s="5"/>
      <c r="E85" s="5"/>
      <c r="F85" s="5"/>
      <c r="G85" s="5"/>
      <c r="H85" s="5"/>
      <c r="I85" s="5" t="s">
        <v>144</v>
      </c>
      <c r="J85" s="5"/>
      <c r="K85" s="6">
        <v>44834</v>
      </c>
      <c r="L85" s="5"/>
      <c r="M85" s="5" t="s">
        <v>228</v>
      </c>
      <c r="N85" s="5"/>
      <c r="O85" s="5" t="s">
        <v>176</v>
      </c>
      <c r="P85" s="5"/>
      <c r="Q85" s="5" t="s">
        <v>147</v>
      </c>
      <c r="R85" s="5"/>
      <c r="S85" s="5" t="s">
        <v>549</v>
      </c>
      <c r="T85" s="5"/>
      <c r="U85" s="7">
        <v>-258.67</v>
      </c>
      <c r="V85" s="5"/>
      <c r="W85" s="7">
        <f>ROUND(W84+U85,5)</f>
        <v>-429.45</v>
      </c>
    </row>
    <row r="86" spans="1:23">
      <c r="A86" s="5"/>
      <c r="B86" s="5"/>
      <c r="C86" s="5"/>
      <c r="D86" s="5"/>
      <c r="E86" s="5"/>
      <c r="F86" s="5"/>
      <c r="G86" s="5"/>
      <c r="H86" s="5"/>
      <c r="I86" s="5" t="s">
        <v>144</v>
      </c>
      <c r="J86" s="5"/>
      <c r="K86" s="6">
        <v>44834</v>
      </c>
      <c r="L86" s="5"/>
      <c r="M86" s="5" t="s">
        <v>230</v>
      </c>
      <c r="N86" s="5"/>
      <c r="O86" s="5" t="s">
        <v>185</v>
      </c>
      <c r="P86" s="5"/>
      <c r="Q86" s="5" t="s">
        <v>147</v>
      </c>
      <c r="R86" s="5"/>
      <c r="S86" s="5" t="s">
        <v>549</v>
      </c>
      <c r="T86" s="5"/>
      <c r="U86" s="7">
        <v>-221.33</v>
      </c>
      <c r="V86" s="5"/>
      <c r="W86" s="7">
        <f>ROUND(W85+U86,5)</f>
        <v>-650.78</v>
      </c>
    </row>
    <row r="87" spans="1:23">
      <c r="A87" s="5"/>
      <c r="B87" s="5"/>
      <c r="C87" s="5"/>
      <c r="D87" s="5"/>
      <c r="E87" s="5"/>
      <c r="F87" s="5"/>
      <c r="G87" s="5"/>
      <c r="H87" s="5"/>
      <c r="I87" s="5" t="s">
        <v>144</v>
      </c>
      <c r="J87" s="5"/>
      <c r="K87" s="6">
        <v>44834</v>
      </c>
      <c r="L87" s="5"/>
      <c r="M87" s="5" t="s">
        <v>231</v>
      </c>
      <c r="N87" s="5"/>
      <c r="O87" s="5" t="s">
        <v>166</v>
      </c>
      <c r="P87" s="5"/>
      <c r="Q87" s="5" t="s">
        <v>147</v>
      </c>
      <c r="R87" s="5"/>
      <c r="S87" s="5" t="s">
        <v>549</v>
      </c>
      <c r="T87" s="5"/>
      <c r="U87" s="7">
        <v>-260</v>
      </c>
      <c r="V87" s="5"/>
      <c r="W87" s="7">
        <f>ROUND(W86+U87,5)</f>
        <v>-910.78</v>
      </c>
    </row>
    <row r="88" spans="1:23" ht="15" thickBot="1">
      <c r="A88" s="5"/>
      <c r="B88" s="5"/>
      <c r="C88" s="5"/>
      <c r="D88" s="5"/>
      <c r="E88" s="5"/>
      <c r="F88" s="5"/>
      <c r="G88" s="5"/>
      <c r="H88" s="5"/>
      <c r="I88" s="5" t="s">
        <v>144</v>
      </c>
      <c r="J88" s="5"/>
      <c r="K88" s="6">
        <v>44834</v>
      </c>
      <c r="L88" s="5"/>
      <c r="M88" s="5" t="s">
        <v>233</v>
      </c>
      <c r="N88" s="5"/>
      <c r="O88" s="5" t="s">
        <v>155</v>
      </c>
      <c r="P88" s="5"/>
      <c r="Q88" s="5" t="s">
        <v>147</v>
      </c>
      <c r="R88" s="5"/>
      <c r="S88" s="5" t="s">
        <v>549</v>
      </c>
      <c r="T88" s="5"/>
      <c r="U88" s="8">
        <v>0</v>
      </c>
      <c r="V88" s="5"/>
      <c r="W88" s="8">
        <f>ROUND(W87+U88,5)</f>
        <v>-910.78</v>
      </c>
    </row>
    <row r="89" spans="1:23">
      <c r="A89" s="9"/>
      <c r="B89" s="9"/>
      <c r="C89" s="9"/>
      <c r="D89" s="9"/>
      <c r="E89" s="9" t="s">
        <v>612</v>
      </c>
      <c r="F89" s="9"/>
      <c r="G89" s="9"/>
      <c r="H89" s="9"/>
      <c r="I89" s="9"/>
      <c r="J89" s="9"/>
      <c r="K89" s="10"/>
      <c r="L89" s="9"/>
      <c r="M89" s="9"/>
      <c r="N89" s="9"/>
      <c r="O89" s="9"/>
      <c r="P89" s="9"/>
      <c r="Q89" s="9"/>
      <c r="R89" s="9"/>
      <c r="S89" s="9"/>
      <c r="T89" s="9"/>
      <c r="U89" s="11">
        <f>ROUND(SUM(U83:U88),5)</f>
        <v>-910.78</v>
      </c>
      <c r="V89" s="9"/>
      <c r="W89" s="11">
        <f>W88</f>
        <v>-910.78</v>
      </c>
    </row>
    <row r="90" spans="1:23">
      <c r="A90" s="2"/>
      <c r="B90" s="2"/>
      <c r="C90" s="2"/>
      <c r="D90" s="2"/>
      <c r="E90" s="2" t="s">
        <v>613</v>
      </c>
      <c r="F90" s="2"/>
      <c r="G90" s="2"/>
      <c r="H90" s="2"/>
      <c r="I90" s="2"/>
      <c r="J90" s="2"/>
      <c r="K90" s="3"/>
      <c r="L90" s="2"/>
      <c r="M90" s="2"/>
      <c r="N90" s="2"/>
      <c r="O90" s="2"/>
      <c r="P90" s="2"/>
      <c r="Q90" s="2"/>
      <c r="R90" s="2"/>
      <c r="S90" s="2"/>
      <c r="T90" s="2"/>
      <c r="U90" s="4"/>
      <c r="V90" s="2"/>
      <c r="W90" s="4"/>
    </row>
    <row r="91" spans="1:23">
      <c r="A91" s="5"/>
      <c r="B91" s="5"/>
      <c r="C91" s="5"/>
      <c r="D91" s="5"/>
      <c r="E91" s="5"/>
      <c r="F91" s="5"/>
      <c r="G91" s="5"/>
      <c r="H91" s="5"/>
      <c r="I91" s="5" t="s">
        <v>558</v>
      </c>
      <c r="J91" s="5"/>
      <c r="K91" s="6">
        <v>44805</v>
      </c>
      <c r="L91" s="5"/>
      <c r="M91" s="5" t="s">
        <v>575</v>
      </c>
      <c r="N91" s="5"/>
      <c r="O91" s="5" t="s">
        <v>42</v>
      </c>
      <c r="P91" s="5"/>
      <c r="Q91" s="5" t="s">
        <v>614</v>
      </c>
      <c r="R91" s="5"/>
      <c r="S91" s="5" t="s">
        <v>561</v>
      </c>
      <c r="T91" s="5"/>
      <c r="U91" s="7">
        <v>-59.37</v>
      </c>
      <c r="V91" s="5"/>
      <c r="W91" s="7">
        <f>ROUND(W90+U91,5)</f>
        <v>-59.37</v>
      </c>
    </row>
    <row r="92" spans="1:23">
      <c r="A92" s="5"/>
      <c r="B92" s="5"/>
      <c r="C92" s="5"/>
      <c r="D92" s="5"/>
      <c r="E92" s="5"/>
      <c r="F92" s="5"/>
      <c r="G92" s="5"/>
      <c r="H92" s="5"/>
      <c r="I92" s="5" t="s">
        <v>558</v>
      </c>
      <c r="J92" s="5"/>
      <c r="K92" s="6">
        <v>44805</v>
      </c>
      <c r="L92" s="5"/>
      <c r="M92" s="5" t="s">
        <v>575</v>
      </c>
      <c r="N92" s="5"/>
      <c r="O92" s="5" t="s">
        <v>42</v>
      </c>
      <c r="P92" s="5"/>
      <c r="Q92" s="5" t="s">
        <v>615</v>
      </c>
      <c r="R92" s="5"/>
      <c r="S92" s="5" t="s">
        <v>561</v>
      </c>
      <c r="T92" s="5"/>
      <c r="U92" s="7">
        <v>-59.37</v>
      </c>
      <c r="V92" s="5"/>
      <c r="W92" s="7">
        <f>ROUND(W91+U92,5)</f>
        <v>-118.74</v>
      </c>
    </row>
    <row r="93" spans="1:23">
      <c r="A93" s="5"/>
      <c r="B93" s="5"/>
      <c r="C93" s="5"/>
      <c r="D93" s="5"/>
      <c r="E93" s="5"/>
      <c r="F93" s="5"/>
      <c r="G93" s="5"/>
      <c r="H93" s="5"/>
      <c r="I93" s="5" t="s">
        <v>558</v>
      </c>
      <c r="J93" s="5"/>
      <c r="K93" s="6">
        <v>44805</v>
      </c>
      <c r="L93" s="5"/>
      <c r="M93" s="5" t="s">
        <v>575</v>
      </c>
      <c r="N93" s="5"/>
      <c r="O93" s="5" t="s">
        <v>42</v>
      </c>
      <c r="P93" s="5"/>
      <c r="Q93" s="5" t="s">
        <v>616</v>
      </c>
      <c r="R93" s="5"/>
      <c r="S93" s="5" t="s">
        <v>561</v>
      </c>
      <c r="T93" s="5"/>
      <c r="U93" s="7">
        <v>-59.37</v>
      </c>
      <c r="V93" s="5"/>
      <c r="W93" s="7">
        <f>ROUND(W92+U93,5)</f>
        <v>-178.11</v>
      </c>
    </row>
    <row r="94" spans="1:23">
      <c r="A94" s="5"/>
      <c r="B94" s="5"/>
      <c r="C94" s="5"/>
      <c r="D94" s="5"/>
      <c r="E94" s="5"/>
      <c r="F94" s="5"/>
      <c r="G94" s="5"/>
      <c r="H94" s="5"/>
      <c r="I94" s="5" t="s">
        <v>558</v>
      </c>
      <c r="J94" s="5"/>
      <c r="K94" s="6">
        <v>44805</v>
      </c>
      <c r="L94" s="5"/>
      <c r="M94" s="5" t="s">
        <v>575</v>
      </c>
      <c r="N94" s="5"/>
      <c r="O94" s="5" t="s">
        <v>42</v>
      </c>
      <c r="P94" s="5"/>
      <c r="Q94" s="5" t="s">
        <v>617</v>
      </c>
      <c r="R94" s="5"/>
      <c r="S94" s="5" t="s">
        <v>561</v>
      </c>
      <c r="T94" s="5"/>
      <c r="U94" s="7">
        <v>-59.37</v>
      </c>
      <c r="V94" s="5"/>
      <c r="W94" s="7">
        <f>ROUND(W93+U94,5)</f>
        <v>-237.48</v>
      </c>
    </row>
    <row r="95" spans="1:23">
      <c r="A95" s="5"/>
      <c r="B95" s="5"/>
      <c r="C95" s="5"/>
      <c r="D95" s="5"/>
      <c r="E95" s="5"/>
      <c r="F95" s="5"/>
      <c r="G95" s="5"/>
      <c r="H95" s="5"/>
      <c r="I95" s="5" t="s">
        <v>558</v>
      </c>
      <c r="J95" s="5"/>
      <c r="K95" s="6">
        <v>44805</v>
      </c>
      <c r="L95" s="5"/>
      <c r="M95" s="5" t="s">
        <v>575</v>
      </c>
      <c r="N95" s="5"/>
      <c r="O95" s="5" t="s">
        <v>42</v>
      </c>
      <c r="P95" s="5"/>
      <c r="Q95" s="5" t="s">
        <v>618</v>
      </c>
      <c r="R95" s="5"/>
      <c r="S95" s="5" t="s">
        <v>561</v>
      </c>
      <c r="T95" s="5"/>
      <c r="U95" s="7">
        <v>-59.37</v>
      </c>
      <c r="V95" s="5"/>
      <c r="W95" s="7">
        <f>ROUND(W94+U95,5)</f>
        <v>-296.85000000000002</v>
      </c>
    </row>
    <row r="96" spans="1:23">
      <c r="A96" s="5"/>
      <c r="B96" s="5"/>
      <c r="C96" s="5"/>
      <c r="D96" s="5"/>
      <c r="E96" s="5"/>
      <c r="F96" s="5"/>
      <c r="G96" s="5"/>
      <c r="H96" s="5"/>
      <c r="I96" s="5" t="s">
        <v>558</v>
      </c>
      <c r="J96" s="5"/>
      <c r="K96" s="6">
        <v>44806</v>
      </c>
      <c r="L96" s="5"/>
      <c r="M96" s="5" t="s">
        <v>575</v>
      </c>
      <c r="N96" s="5"/>
      <c r="O96" s="5" t="s">
        <v>44</v>
      </c>
      <c r="P96" s="5"/>
      <c r="Q96" s="5" t="s">
        <v>619</v>
      </c>
      <c r="R96" s="5"/>
      <c r="S96" s="5" t="s">
        <v>561</v>
      </c>
      <c r="T96" s="5"/>
      <c r="U96" s="7">
        <v>1853.66</v>
      </c>
      <c r="V96" s="5"/>
      <c r="W96" s="7">
        <f>ROUND(W95+U96,5)</f>
        <v>1556.81</v>
      </c>
    </row>
    <row r="97" spans="1:23">
      <c r="A97" s="5"/>
      <c r="B97" s="5"/>
      <c r="C97" s="5"/>
      <c r="D97" s="5"/>
      <c r="E97" s="5"/>
      <c r="F97" s="5"/>
      <c r="G97" s="5"/>
      <c r="H97" s="5"/>
      <c r="I97" s="5" t="s">
        <v>558</v>
      </c>
      <c r="J97" s="5"/>
      <c r="K97" s="6">
        <v>44806</v>
      </c>
      <c r="L97" s="5"/>
      <c r="M97" s="5" t="s">
        <v>575</v>
      </c>
      <c r="N97" s="5"/>
      <c r="O97" s="5" t="s">
        <v>44</v>
      </c>
      <c r="P97" s="5"/>
      <c r="Q97" s="5" t="s">
        <v>620</v>
      </c>
      <c r="R97" s="5"/>
      <c r="S97" s="5" t="s">
        <v>561</v>
      </c>
      <c r="T97" s="5"/>
      <c r="U97" s="7">
        <v>-742.67</v>
      </c>
      <c r="V97" s="5"/>
      <c r="W97" s="7">
        <f>ROUND(W96+U97,5)</f>
        <v>814.14</v>
      </c>
    </row>
    <row r="98" spans="1:23">
      <c r="A98" s="5"/>
      <c r="B98" s="5"/>
      <c r="C98" s="5"/>
      <c r="D98" s="5"/>
      <c r="E98" s="5"/>
      <c r="F98" s="5"/>
      <c r="G98" s="5"/>
      <c r="H98" s="5"/>
      <c r="I98" s="5" t="s">
        <v>558</v>
      </c>
      <c r="J98" s="5"/>
      <c r="K98" s="6">
        <v>44806</v>
      </c>
      <c r="L98" s="5"/>
      <c r="M98" s="5" t="s">
        <v>575</v>
      </c>
      <c r="N98" s="5"/>
      <c r="O98" s="5" t="s">
        <v>44</v>
      </c>
      <c r="P98" s="5"/>
      <c r="Q98" s="5" t="s">
        <v>621</v>
      </c>
      <c r="R98" s="5"/>
      <c r="S98" s="5" t="s">
        <v>561</v>
      </c>
      <c r="T98" s="5"/>
      <c r="U98" s="7">
        <v>-587.64</v>
      </c>
      <c r="V98" s="5"/>
      <c r="W98" s="7">
        <f>ROUND(W97+U98,5)</f>
        <v>226.5</v>
      </c>
    </row>
    <row r="99" spans="1:23">
      <c r="A99" s="5"/>
      <c r="B99" s="5"/>
      <c r="C99" s="5"/>
      <c r="D99" s="5"/>
      <c r="E99" s="5"/>
      <c r="F99" s="5"/>
      <c r="G99" s="5"/>
      <c r="H99" s="5"/>
      <c r="I99" s="5" t="s">
        <v>558</v>
      </c>
      <c r="J99" s="5"/>
      <c r="K99" s="6">
        <v>44806</v>
      </c>
      <c r="L99" s="5"/>
      <c r="M99" s="5" t="s">
        <v>575</v>
      </c>
      <c r="N99" s="5"/>
      <c r="O99" s="5" t="s">
        <v>44</v>
      </c>
      <c r="P99" s="5"/>
      <c r="Q99" s="5" t="s">
        <v>622</v>
      </c>
      <c r="R99" s="5"/>
      <c r="S99" s="5" t="s">
        <v>561</v>
      </c>
      <c r="T99" s="5"/>
      <c r="U99" s="7">
        <v>-1156.6500000000001</v>
      </c>
      <c r="V99" s="5"/>
      <c r="W99" s="7">
        <f>ROUND(W98+U99,5)</f>
        <v>-930.15</v>
      </c>
    </row>
    <row r="100" spans="1:23" ht="15" thickBot="1">
      <c r="A100" s="5"/>
      <c r="B100" s="5"/>
      <c r="C100" s="5"/>
      <c r="D100" s="5"/>
      <c r="E100" s="5"/>
      <c r="F100" s="5"/>
      <c r="G100" s="5"/>
      <c r="H100" s="5"/>
      <c r="I100" s="5" t="s">
        <v>558</v>
      </c>
      <c r="J100" s="5"/>
      <c r="K100" s="6">
        <v>44806</v>
      </c>
      <c r="L100" s="5"/>
      <c r="M100" s="5" t="s">
        <v>575</v>
      </c>
      <c r="N100" s="5"/>
      <c r="O100" s="5" t="s">
        <v>44</v>
      </c>
      <c r="P100" s="5"/>
      <c r="Q100" s="5" t="s">
        <v>623</v>
      </c>
      <c r="R100" s="5"/>
      <c r="S100" s="5" t="s">
        <v>561</v>
      </c>
      <c r="T100" s="5"/>
      <c r="U100" s="7">
        <v>-1544.42</v>
      </c>
      <c r="V100" s="5"/>
      <c r="W100" s="7">
        <f>ROUND(W99+U100,5)</f>
        <v>-2474.5700000000002</v>
      </c>
    </row>
    <row r="101" spans="1:23" ht="15" thickBot="1">
      <c r="A101" s="9"/>
      <c r="B101" s="9"/>
      <c r="C101" s="9"/>
      <c r="D101" s="9"/>
      <c r="E101" s="9" t="s">
        <v>624</v>
      </c>
      <c r="F101" s="9"/>
      <c r="G101" s="9"/>
      <c r="H101" s="9"/>
      <c r="I101" s="9"/>
      <c r="J101" s="9"/>
      <c r="K101" s="10"/>
      <c r="L101" s="9"/>
      <c r="M101" s="9"/>
      <c r="N101" s="9"/>
      <c r="O101" s="9"/>
      <c r="P101" s="9"/>
      <c r="Q101" s="9"/>
      <c r="R101" s="9"/>
      <c r="S101" s="9"/>
      <c r="T101" s="9"/>
      <c r="U101" s="12">
        <f>ROUND(SUM(U90:U100),5)</f>
        <v>-2474.5700000000002</v>
      </c>
      <c r="V101" s="9"/>
      <c r="W101" s="12">
        <f>W100</f>
        <v>-2474.5700000000002</v>
      </c>
    </row>
    <row r="102" spans="1:23">
      <c r="A102" s="9"/>
      <c r="B102" s="9"/>
      <c r="C102" s="9"/>
      <c r="D102" s="9" t="s">
        <v>625</v>
      </c>
      <c r="E102" s="9"/>
      <c r="F102" s="9"/>
      <c r="G102" s="9"/>
      <c r="H102" s="9"/>
      <c r="I102" s="9"/>
      <c r="J102" s="9"/>
      <c r="K102" s="10"/>
      <c r="L102" s="9"/>
      <c r="M102" s="9"/>
      <c r="N102" s="9"/>
      <c r="O102" s="9"/>
      <c r="P102" s="9"/>
      <c r="Q102" s="9"/>
      <c r="R102" s="9"/>
      <c r="S102" s="9"/>
      <c r="T102" s="9"/>
      <c r="U102" s="11">
        <f>ROUND(U82+U89+U101,5)</f>
        <v>-5946.92</v>
      </c>
      <c r="V102" s="9"/>
      <c r="W102" s="11">
        <f>ROUND(W82+W89+W101,5)</f>
        <v>-5946.92</v>
      </c>
    </row>
    <row r="103" spans="1:23">
      <c r="A103" s="2"/>
      <c r="B103" s="2"/>
      <c r="C103" s="2"/>
      <c r="D103" s="2" t="s">
        <v>626</v>
      </c>
      <c r="E103" s="2"/>
      <c r="F103" s="2"/>
      <c r="G103" s="2"/>
      <c r="H103" s="2"/>
      <c r="I103" s="2"/>
      <c r="J103" s="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4"/>
      <c r="V103" s="2"/>
      <c r="W103" s="4"/>
    </row>
    <row r="104" spans="1:23">
      <c r="A104" s="2"/>
      <c r="B104" s="2"/>
      <c r="C104" s="2"/>
      <c r="D104" s="2"/>
      <c r="E104" s="2" t="s">
        <v>627</v>
      </c>
      <c r="F104" s="2"/>
      <c r="G104" s="2"/>
      <c r="H104" s="2"/>
      <c r="I104" s="2"/>
      <c r="J104" s="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4"/>
      <c r="V104" s="2"/>
      <c r="W104" s="4"/>
    </row>
    <row r="105" spans="1:23">
      <c r="A105" s="5"/>
      <c r="B105" s="5"/>
      <c r="C105" s="5"/>
      <c r="D105" s="5"/>
      <c r="E105" s="5"/>
      <c r="F105" s="5"/>
      <c r="G105" s="5"/>
      <c r="H105" s="5"/>
      <c r="I105" s="5" t="s">
        <v>144</v>
      </c>
      <c r="J105" s="5"/>
      <c r="K105" s="6">
        <v>44834</v>
      </c>
      <c r="L105" s="5"/>
      <c r="M105" s="5" t="s">
        <v>226</v>
      </c>
      <c r="N105" s="5"/>
      <c r="O105" s="5" t="s">
        <v>174</v>
      </c>
      <c r="P105" s="5"/>
      <c r="Q105" s="5" t="s">
        <v>147</v>
      </c>
      <c r="R105" s="5"/>
      <c r="S105" s="5" t="s">
        <v>549</v>
      </c>
      <c r="T105" s="5"/>
      <c r="U105" s="7">
        <v>-44.64</v>
      </c>
      <c r="V105" s="5"/>
      <c r="W105" s="7">
        <f>ROUND(W104+U105,5)</f>
        <v>-44.64</v>
      </c>
    </row>
    <row r="106" spans="1:23" ht="15" thickBot="1">
      <c r="A106" s="5"/>
      <c r="B106" s="5"/>
      <c r="C106" s="5"/>
      <c r="D106" s="5"/>
      <c r="E106" s="5"/>
      <c r="F106" s="5"/>
      <c r="G106" s="5"/>
      <c r="H106" s="5"/>
      <c r="I106" s="5" t="s">
        <v>144</v>
      </c>
      <c r="J106" s="5"/>
      <c r="K106" s="6">
        <v>44834</v>
      </c>
      <c r="L106" s="5"/>
      <c r="M106" s="5" t="s">
        <v>229</v>
      </c>
      <c r="N106" s="5"/>
      <c r="O106" s="5" t="s">
        <v>213</v>
      </c>
      <c r="P106" s="5"/>
      <c r="Q106" s="5" t="s">
        <v>147</v>
      </c>
      <c r="R106" s="5"/>
      <c r="S106" s="5" t="s">
        <v>549</v>
      </c>
      <c r="T106" s="5"/>
      <c r="U106" s="8">
        <v>-48.61</v>
      </c>
      <c r="V106" s="5"/>
      <c r="W106" s="8">
        <f>ROUND(W105+U106,5)</f>
        <v>-93.25</v>
      </c>
    </row>
    <row r="107" spans="1:23">
      <c r="A107" s="9"/>
      <c r="B107" s="9"/>
      <c r="C107" s="9"/>
      <c r="D107" s="9"/>
      <c r="E107" s="9" t="s">
        <v>628</v>
      </c>
      <c r="F107" s="9"/>
      <c r="G107" s="9"/>
      <c r="H107" s="9"/>
      <c r="I107" s="9"/>
      <c r="J107" s="9"/>
      <c r="K107" s="10"/>
      <c r="L107" s="9"/>
      <c r="M107" s="9"/>
      <c r="N107" s="9"/>
      <c r="O107" s="9"/>
      <c r="P107" s="9"/>
      <c r="Q107" s="9"/>
      <c r="R107" s="9"/>
      <c r="S107" s="9"/>
      <c r="T107" s="9"/>
      <c r="U107" s="11">
        <f>ROUND(SUM(U104:U106),5)</f>
        <v>-93.25</v>
      </c>
      <c r="V107" s="9"/>
      <c r="W107" s="11">
        <f>W106</f>
        <v>-93.25</v>
      </c>
    </row>
    <row r="108" spans="1:23">
      <c r="A108" s="2"/>
      <c r="B108" s="2"/>
      <c r="C108" s="2"/>
      <c r="D108" s="2"/>
      <c r="E108" s="2" t="s">
        <v>629</v>
      </c>
      <c r="F108" s="2"/>
      <c r="G108" s="2"/>
      <c r="H108" s="2"/>
      <c r="I108" s="2"/>
      <c r="J108" s="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4"/>
      <c r="V108" s="2"/>
      <c r="W108" s="4"/>
    </row>
    <row r="109" spans="1:23">
      <c r="A109" s="5"/>
      <c r="B109" s="5"/>
      <c r="C109" s="5"/>
      <c r="D109" s="5"/>
      <c r="E109" s="5"/>
      <c r="F109" s="5"/>
      <c r="G109" s="5"/>
      <c r="H109" s="5"/>
      <c r="I109" s="5" t="s">
        <v>144</v>
      </c>
      <c r="J109" s="5"/>
      <c r="K109" s="6">
        <v>44834</v>
      </c>
      <c r="L109" s="5"/>
      <c r="M109" s="5" t="s">
        <v>226</v>
      </c>
      <c r="N109" s="5"/>
      <c r="O109" s="5" t="s">
        <v>174</v>
      </c>
      <c r="P109" s="5"/>
      <c r="Q109" s="5" t="s">
        <v>147</v>
      </c>
      <c r="R109" s="5"/>
      <c r="S109" s="5" t="s">
        <v>549</v>
      </c>
      <c r="T109" s="5"/>
      <c r="U109" s="7">
        <v>-10.44</v>
      </c>
      <c r="V109" s="5"/>
      <c r="W109" s="7">
        <f>ROUND(W108+U109,5)</f>
        <v>-10.44</v>
      </c>
    </row>
    <row r="110" spans="1:23">
      <c r="A110" s="5"/>
      <c r="B110" s="5"/>
      <c r="C110" s="5"/>
      <c r="D110" s="5"/>
      <c r="E110" s="5"/>
      <c r="F110" s="5"/>
      <c r="G110" s="5"/>
      <c r="H110" s="5"/>
      <c r="I110" s="5" t="s">
        <v>144</v>
      </c>
      <c r="J110" s="5"/>
      <c r="K110" s="6">
        <v>44834</v>
      </c>
      <c r="L110" s="5"/>
      <c r="M110" s="5" t="s">
        <v>227</v>
      </c>
      <c r="N110" s="5"/>
      <c r="O110" s="5" t="s">
        <v>181</v>
      </c>
      <c r="P110" s="5"/>
      <c r="Q110" s="5" t="s">
        <v>147</v>
      </c>
      <c r="R110" s="5"/>
      <c r="S110" s="5" t="s">
        <v>549</v>
      </c>
      <c r="T110" s="5"/>
      <c r="U110" s="7">
        <v>-77.39</v>
      </c>
      <c r="V110" s="5"/>
      <c r="W110" s="7">
        <f>ROUND(W109+U110,5)</f>
        <v>-87.83</v>
      </c>
    </row>
    <row r="111" spans="1:23">
      <c r="A111" s="5"/>
      <c r="B111" s="5"/>
      <c r="C111" s="5"/>
      <c r="D111" s="5"/>
      <c r="E111" s="5"/>
      <c r="F111" s="5"/>
      <c r="G111" s="5"/>
      <c r="H111" s="5"/>
      <c r="I111" s="5" t="s">
        <v>144</v>
      </c>
      <c r="J111" s="5"/>
      <c r="K111" s="6">
        <v>44834</v>
      </c>
      <c r="L111" s="5"/>
      <c r="M111" s="5" t="s">
        <v>228</v>
      </c>
      <c r="N111" s="5"/>
      <c r="O111" s="5" t="s">
        <v>176</v>
      </c>
      <c r="P111" s="5"/>
      <c r="Q111" s="5" t="s">
        <v>147</v>
      </c>
      <c r="R111" s="5"/>
      <c r="S111" s="5" t="s">
        <v>549</v>
      </c>
      <c r="T111" s="5"/>
      <c r="U111" s="7">
        <v>-117.21</v>
      </c>
      <c r="V111" s="5"/>
      <c r="W111" s="7">
        <f>ROUND(W110+U111,5)</f>
        <v>-205.04</v>
      </c>
    </row>
    <row r="112" spans="1:23">
      <c r="A112" s="5"/>
      <c r="B112" s="5"/>
      <c r="C112" s="5"/>
      <c r="D112" s="5"/>
      <c r="E112" s="5"/>
      <c r="F112" s="5"/>
      <c r="G112" s="5"/>
      <c r="H112" s="5"/>
      <c r="I112" s="5" t="s">
        <v>144</v>
      </c>
      <c r="J112" s="5"/>
      <c r="K112" s="6">
        <v>44834</v>
      </c>
      <c r="L112" s="5"/>
      <c r="M112" s="5" t="s">
        <v>229</v>
      </c>
      <c r="N112" s="5"/>
      <c r="O112" s="5" t="s">
        <v>213</v>
      </c>
      <c r="P112" s="5"/>
      <c r="Q112" s="5" t="s">
        <v>147</v>
      </c>
      <c r="R112" s="5"/>
      <c r="S112" s="5" t="s">
        <v>549</v>
      </c>
      <c r="T112" s="5"/>
      <c r="U112" s="7">
        <v>-11.37</v>
      </c>
      <c r="V112" s="5"/>
      <c r="W112" s="7">
        <f>ROUND(W111+U112,5)</f>
        <v>-216.41</v>
      </c>
    </row>
    <row r="113" spans="1:23">
      <c r="A113" s="5"/>
      <c r="B113" s="5"/>
      <c r="C113" s="5"/>
      <c r="D113" s="5"/>
      <c r="E113" s="5"/>
      <c r="F113" s="5"/>
      <c r="G113" s="5"/>
      <c r="H113" s="5"/>
      <c r="I113" s="5" t="s">
        <v>144</v>
      </c>
      <c r="J113" s="5"/>
      <c r="K113" s="6">
        <v>44834</v>
      </c>
      <c r="L113" s="5"/>
      <c r="M113" s="5" t="s">
        <v>230</v>
      </c>
      <c r="N113" s="5"/>
      <c r="O113" s="5" t="s">
        <v>185</v>
      </c>
      <c r="P113" s="5"/>
      <c r="Q113" s="5" t="s">
        <v>147</v>
      </c>
      <c r="R113" s="5"/>
      <c r="S113" s="5" t="s">
        <v>549</v>
      </c>
      <c r="T113" s="5"/>
      <c r="U113" s="7">
        <v>-96</v>
      </c>
      <c r="V113" s="5"/>
      <c r="W113" s="7">
        <f>ROUND(W112+U113,5)</f>
        <v>-312.41000000000003</v>
      </c>
    </row>
    <row r="114" spans="1:23">
      <c r="A114" s="5"/>
      <c r="B114" s="5"/>
      <c r="C114" s="5"/>
      <c r="D114" s="5"/>
      <c r="E114" s="5"/>
      <c r="F114" s="5"/>
      <c r="G114" s="5"/>
      <c r="H114" s="5"/>
      <c r="I114" s="5" t="s">
        <v>144</v>
      </c>
      <c r="J114" s="5"/>
      <c r="K114" s="6">
        <v>44834</v>
      </c>
      <c r="L114" s="5"/>
      <c r="M114" s="5" t="s">
        <v>231</v>
      </c>
      <c r="N114" s="5"/>
      <c r="O114" s="5" t="s">
        <v>166</v>
      </c>
      <c r="P114" s="5"/>
      <c r="Q114" s="5" t="s">
        <v>147</v>
      </c>
      <c r="R114" s="5"/>
      <c r="S114" s="5" t="s">
        <v>549</v>
      </c>
      <c r="T114" s="5"/>
      <c r="U114" s="7">
        <v>-120.65</v>
      </c>
      <c r="V114" s="5"/>
      <c r="W114" s="7">
        <f>ROUND(W113+U114,5)</f>
        <v>-433.06</v>
      </c>
    </row>
    <row r="115" spans="1:23">
      <c r="A115" s="5"/>
      <c r="B115" s="5"/>
      <c r="C115" s="5"/>
      <c r="D115" s="5"/>
      <c r="E115" s="5"/>
      <c r="F115" s="5"/>
      <c r="G115" s="5"/>
      <c r="H115" s="5"/>
      <c r="I115" s="5" t="s">
        <v>144</v>
      </c>
      <c r="J115" s="5"/>
      <c r="K115" s="6">
        <v>44834</v>
      </c>
      <c r="L115" s="5"/>
      <c r="M115" s="5" t="s">
        <v>232</v>
      </c>
      <c r="N115" s="5"/>
      <c r="O115" s="5" t="s">
        <v>200</v>
      </c>
      <c r="P115" s="5"/>
      <c r="Q115" s="5" t="s">
        <v>147</v>
      </c>
      <c r="R115" s="5"/>
      <c r="S115" s="5" t="s">
        <v>549</v>
      </c>
      <c r="T115" s="5"/>
      <c r="U115" s="7">
        <v>-136.44999999999999</v>
      </c>
      <c r="V115" s="5"/>
      <c r="W115" s="7">
        <f>ROUND(W114+U115,5)</f>
        <v>-569.51</v>
      </c>
    </row>
    <row r="116" spans="1:23" ht="15" thickBot="1">
      <c r="A116" s="5"/>
      <c r="B116" s="5"/>
      <c r="C116" s="5"/>
      <c r="D116" s="5"/>
      <c r="E116" s="5"/>
      <c r="F116" s="5"/>
      <c r="G116" s="5"/>
      <c r="H116" s="5"/>
      <c r="I116" s="5" t="s">
        <v>144</v>
      </c>
      <c r="J116" s="5"/>
      <c r="K116" s="6">
        <v>44834</v>
      </c>
      <c r="L116" s="5"/>
      <c r="M116" s="5" t="s">
        <v>233</v>
      </c>
      <c r="N116" s="5"/>
      <c r="O116" s="5" t="s">
        <v>155</v>
      </c>
      <c r="P116" s="5"/>
      <c r="Q116" s="5" t="s">
        <v>147</v>
      </c>
      <c r="R116" s="5"/>
      <c r="S116" s="5" t="s">
        <v>549</v>
      </c>
      <c r="T116" s="5"/>
      <c r="U116" s="8">
        <v>-8.83</v>
      </c>
      <c r="V116" s="5"/>
      <c r="W116" s="8">
        <f>ROUND(W115+U116,5)</f>
        <v>-578.34</v>
      </c>
    </row>
    <row r="117" spans="1:23">
      <c r="A117" s="9"/>
      <c r="B117" s="9"/>
      <c r="C117" s="9"/>
      <c r="D117" s="9"/>
      <c r="E117" s="9" t="s">
        <v>630</v>
      </c>
      <c r="F117" s="9"/>
      <c r="G117" s="9"/>
      <c r="H117" s="9"/>
      <c r="I117" s="9"/>
      <c r="J117" s="9"/>
      <c r="K117" s="10"/>
      <c r="L117" s="9"/>
      <c r="M117" s="9"/>
      <c r="N117" s="9"/>
      <c r="O117" s="9"/>
      <c r="P117" s="9"/>
      <c r="Q117" s="9"/>
      <c r="R117" s="9"/>
      <c r="S117" s="9"/>
      <c r="T117" s="9"/>
      <c r="U117" s="11">
        <f>ROUND(SUM(U108:U116),5)</f>
        <v>-578.34</v>
      </c>
      <c r="V117" s="9"/>
      <c r="W117" s="11">
        <f>W116</f>
        <v>-578.34</v>
      </c>
    </row>
    <row r="118" spans="1:23">
      <c r="A118" s="2"/>
      <c r="B118" s="2"/>
      <c r="C118" s="2"/>
      <c r="D118" s="2"/>
      <c r="E118" s="2" t="s">
        <v>631</v>
      </c>
      <c r="F118" s="2"/>
      <c r="G118" s="2"/>
      <c r="H118" s="2"/>
      <c r="I118" s="2"/>
      <c r="J118" s="2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4"/>
      <c r="V118" s="2"/>
      <c r="W118" s="4"/>
    </row>
    <row r="119" spans="1:23">
      <c r="A119" s="5"/>
      <c r="B119" s="5"/>
      <c r="C119" s="5"/>
      <c r="D119" s="5"/>
      <c r="E119" s="5"/>
      <c r="F119" s="5"/>
      <c r="G119" s="5"/>
      <c r="H119" s="5"/>
      <c r="I119" s="5" t="s">
        <v>144</v>
      </c>
      <c r="J119" s="5"/>
      <c r="K119" s="6">
        <v>44834</v>
      </c>
      <c r="L119" s="5"/>
      <c r="M119" s="5" t="s">
        <v>226</v>
      </c>
      <c r="N119" s="5"/>
      <c r="O119" s="5" t="s">
        <v>174</v>
      </c>
      <c r="P119" s="5"/>
      <c r="Q119" s="5" t="s">
        <v>147</v>
      </c>
      <c r="R119" s="5"/>
      <c r="S119" s="5" t="s">
        <v>549</v>
      </c>
      <c r="T119" s="5"/>
      <c r="U119" s="7">
        <v>-1.44</v>
      </c>
      <c r="V119" s="5"/>
      <c r="W119" s="7">
        <f>ROUND(W118+U119,5)</f>
        <v>-1.44</v>
      </c>
    </row>
    <row r="120" spans="1:23">
      <c r="A120" s="5"/>
      <c r="B120" s="5"/>
      <c r="C120" s="5"/>
      <c r="D120" s="5"/>
      <c r="E120" s="5"/>
      <c r="F120" s="5"/>
      <c r="G120" s="5"/>
      <c r="H120" s="5"/>
      <c r="I120" s="5" t="s">
        <v>144</v>
      </c>
      <c r="J120" s="5"/>
      <c r="K120" s="6">
        <v>44834</v>
      </c>
      <c r="L120" s="5"/>
      <c r="M120" s="5" t="s">
        <v>227</v>
      </c>
      <c r="N120" s="5"/>
      <c r="O120" s="5" t="s">
        <v>181</v>
      </c>
      <c r="P120" s="5"/>
      <c r="Q120" s="5" t="s">
        <v>147</v>
      </c>
      <c r="R120" s="5"/>
      <c r="S120" s="5" t="s">
        <v>549</v>
      </c>
      <c r="T120" s="5"/>
      <c r="U120" s="7">
        <v>0</v>
      </c>
      <c r="V120" s="5"/>
      <c r="W120" s="7">
        <f>ROUND(W119+U120,5)</f>
        <v>-1.44</v>
      </c>
    </row>
    <row r="121" spans="1:23">
      <c r="A121" s="5"/>
      <c r="B121" s="5"/>
      <c r="C121" s="5"/>
      <c r="D121" s="5"/>
      <c r="E121" s="5"/>
      <c r="F121" s="5"/>
      <c r="G121" s="5"/>
      <c r="H121" s="5"/>
      <c r="I121" s="5" t="s">
        <v>144</v>
      </c>
      <c r="J121" s="5"/>
      <c r="K121" s="6">
        <v>44834</v>
      </c>
      <c r="L121" s="5"/>
      <c r="M121" s="5" t="s">
        <v>228</v>
      </c>
      <c r="N121" s="5"/>
      <c r="O121" s="5" t="s">
        <v>176</v>
      </c>
      <c r="P121" s="5"/>
      <c r="Q121" s="5" t="s">
        <v>147</v>
      </c>
      <c r="R121" s="5"/>
      <c r="S121" s="5" t="s">
        <v>549</v>
      </c>
      <c r="T121" s="5"/>
      <c r="U121" s="7">
        <v>0</v>
      </c>
      <c r="V121" s="5"/>
      <c r="W121" s="7">
        <f>ROUND(W120+U121,5)</f>
        <v>-1.44</v>
      </c>
    </row>
    <row r="122" spans="1:23">
      <c r="A122" s="5"/>
      <c r="B122" s="5"/>
      <c r="C122" s="5"/>
      <c r="D122" s="5"/>
      <c r="E122" s="5"/>
      <c r="F122" s="5"/>
      <c r="G122" s="5"/>
      <c r="H122" s="5"/>
      <c r="I122" s="5" t="s">
        <v>144</v>
      </c>
      <c r="J122" s="5"/>
      <c r="K122" s="6">
        <v>44834</v>
      </c>
      <c r="L122" s="5"/>
      <c r="M122" s="5" t="s">
        <v>229</v>
      </c>
      <c r="N122" s="5"/>
      <c r="O122" s="5" t="s">
        <v>213</v>
      </c>
      <c r="P122" s="5"/>
      <c r="Q122" s="5" t="s">
        <v>147</v>
      </c>
      <c r="R122" s="5"/>
      <c r="S122" s="5" t="s">
        <v>549</v>
      </c>
      <c r="T122" s="5"/>
      <c r="U122" s="7">
        <v>-1.57</v>
      </c>
      <c r="V122" s="5"/>
      <c r="W122" s="7">
        <f>ROUND(W121+U122,5)</f>
        <v>-3.01</v>
      </c>
    </row>
    <row r="123" spans="1:23">
      <c r="A123" s="5"/>
      <c r="B123" s="5"/>
      <c r="C123" s="5"/>
      <c r="D123" s="5"/>
      <c r="E123" s="5"/>
      <c r="F123" s="5"/>
      <c r="G123" s="5"/>
      <c r="H123" s="5"/>
      <c r="I123" s="5" t="s">
        <v>144</v>
      </c>
      <c r="J123" s="5"/>
      <c r="K123" s="6">
        <v>44834</v>
      </c>
      <c r="L123" s="5"/>
      <c r="M123" s="5" t="s">
        <v>230</v>
      </c>
      <c r="N123" s="5"/>
      <c r="O123" s="5" t="s">
        <v>185</v>
      </c>
      <c r="P123" s="5"/>
      <c r="Q123" s="5" t="s">
        <v>147</v>
      </c>
      <c r="R123" s="5"/>
      <c r="S123" s="5" t="s">
        <v>549</v>
      </c>
      <c r="T123" s="5"/>
      <c r="U123" s="7">
        <v>0</v>
      </c>
      <c r="V123" s="5"/>
      <c r="W123" s="7">
        <f>ROUND(W122+U123,5)</f>
        <v>-3.01</v>
      </c>
    </row>
    <row r="124" spans="1:23">
      <c r="A124" s="5"/>
      <c r="B124" s="5"/>
      <c r="C124" s="5"/>
      <c r="D124" s="5"/>
      <c r="E124" s="5"/>
      <c r="F124" s="5"/>
      <c r="G124" s="5"/>
      <c r="H124" s="5"/>
      <c r="I124" s="5" t="s">
        <v>144</v>
      </c>
      <c r="J124" s="5"/>
      <c r="K124" s="6">
        <v>44834</v>
      </c>
      <c r="L124" s="5"/>
      <c r="M124" s="5" t="s">
        <v>231</v>
      </c>
      <c r="N124" s="5"/>
      <c r="O124" s="5" t="s">
        <v>166</v>
      </c>
      <c r="P124" s="5"/>
      <c r="Q124" s="5" t="s">
        <v>147</v>
      </c>
      <c r="R124" s="5"/>
      <c r="S124" s="5" t="s">
        <v>549</v>
      </c>
      <c r="T124" s="5"/>
      <c r="U124" s="7">
        <v>0</v>
      </c>
      <c r="V124" s="5"/>
      <c r="W124" s="7">
        <f>ROUND(W123+U124,5)</f>
        <v>-3.01</v>
      </c>
    </row>
    <row r="125" spans="1:23">
      <c r="A125" s="5"/>
      <c r="B125" s="5"/>
      <c r="C125" s="5"/>
      <c r="D125" s="5"/>
      <c r="E125" s="5"/>
      <c r="F125" s="5"/>
      <c r="G125" s="5"/>
      <c r="H125" s="5"/>
      <c r="I125" s="5" t="s">
        <v>144</v>
      </c>
      <c r="J125" s="5"/>
      <c r="K125" s="6">
        <v>44834</v>
      </c>
      <c r="L125" s="5"/>
      <c r="M125" s="5" t="s">
        <v>232</v>
      </c>
      <c r="N125" s="5"/>
      <c r="O125" s="5" t="s">
        <v>200</v>
      </c>
      <c r="P125" s="5"/>
      <c r="Q125" s="5" t="s">
        <v>147</v>
      </c>
      <c r="R125" s="5"/>
      <c r="S125" s="5" t="s">
        <v>549</v>
      </c>
      <c r="T125" s="5"/>
      <c r="U125" s="7">
        <v>0</v>
      </c>
      <c r="V125" s="5"/>
      <c r="W125" s="7">
        <f>ROUND(W124+U125,5)</f>
        <v>-3.01</v>
      </c>
    </row>
    <row r="126" spans="1:23" ht="15" thickBot="1">
      <c r="A126" s="5"/>
      <c r="B126" s="5"/>
      <c r="C126" s="5"/>
      <c r="D126" s="5"/>
      <c r="E126" s="5"/>
      <c r="F126" s="5"/>
      <c r="G126" s="5"/>
      <c r="H126" s="5"/>
      <c r="I126" s="5" t="s">
        <v>144</v>
      </c>
      <c r="J126" s="5"/>
      <c r="K126" s="6">
        <v>44834</v>
      </c>
      <c r="L126" s="5"/>
      <c r="M126" s="5" t="s">
        <v>233</v>
      </c>
      <c r="N126" s="5"/>
      <c r="O126" s="5" t="s">
        <v>155</v>
      </c>
      <c r="P126" s="5"/>
      <c r="Q126" s="5" t="s">
        <v>147</v>
      </c>
      <c r="R126" s="5"/>
      <c r="S126" s="5" t="s">
        <v>549</v>
      </c>
      <c r="T126" s="5"/>
      <c r="U126" s="7">
        <v>0</v>
      </c>
      <c r="V126" s="5"/>
      <c r="W126" s="7">
        <f>ROUND(W125+U126,5)</f>
        <v>-3.01</v>
      </c>
    </row>
    <row r="127" spans="1:23" ht="15" thickBot="1">
      <c r="A127" s="9"/>
      <c r="B127" s="9"/>
      <c r="C127" s="9"/>
      <c r="D127" s="9"/>
      <c r="E127" s="9" t="s">
        <v>632</v>
      </c>
      <c r="F127" s="9"/>
      <c r="G127" s="9"/>
      <c r="H127" s="9"/>
      <c r="I127" s="9"/>
      <c r="J127" s="9"/>
      <c r="K127" s="10"/>
      <c r="L127" s="9"/>
      <c r="M127" s="9"/>
      <c r="N127" s="9"/>
      <c r="O127" s="9"/>
      <c r="P127" s="9"/>
      <c r="Q127" s="9"/>
      <c r="R127" s="9"/>
      <c r="S127" s="9"/>
      <c r="T127" s="9"/>
      <c r="U127" s="13">
        <f>ROUND(SUM(U118:U126),5)</f>
        <v>-3.01</v>
      </c>
      <c r="V127" s="9"/>
      <c r="W127" s="13">
        <f>W126</f>
        <v>-3.01</v>
      </c>
    </row>
    <row r="128" spans="1:23" ht="15" thickBot="1">
      <c r="A128" s="9"/>
      <c r="B128" s="9"/>
      <c r="C128" s="9"/>
      <c r="D128" s="9" t="s">
        <v>633</v>
      </c>
      <c r="E128" s="9"/>
      <c r="F128" s="9"/>
      <c r="G128" s="9"/>
      <c r="H128" s="9"/>
      <c r="I128" s="9"/>
      <c r="J128" s="9"/>
      <c r="K128" s="10"/>
      <c r="L128" s="9"/>
      <c r="M128" s="9"/>
      <c r="N128" s="9"/>
      <c r="O128" s="9"/>
      <c r="P128" s="9"/>
      <c r="Q128" s="9"/>
      <c r="R128" s="9"/>
      <c r="S128" s="9"/>
      <c r="T128" s="9"/>
      <c r="U128" s="12">
        <f>ROUND(U107+U117+U127,5)</f>
        <v>-674.6</v>
      </c>
      <c r="V128" s="9"/>
      <c r="W128" s="12">
        <f>ROUND(W107+W117+W127,5)</f>
        <v>-674.6</v>
      </c>
    </row>
    <row r="129" spans="1:23">
      <c r="A129" s="9"/>
      <c r="B129" s="9"/>
      <c r="C129" s="9" t="s">
        <v>634</v>
      </c>
      <c r="D129" s="9"/>
      <c r="E129" s="9"/>
      <c r="F129" s="9"/>
      <c r="G129" s="9"/>
      <c r="H129" s="9"/>
      <c r="I129" s="9"/>
      <c r="J129" s="9"/>
      <c r="K129" s="10"/>
      <c r="L129" s="9"/>
      <c r="M129" s="9"/>
      <c r="N129" s="9"/>
      <c r="O129" s="9"/>
      <c r="P129" s="9"/>
      <c r="Q129" s="9"/>
      <c r="R129" s="9"/>
      <c r="S129" s="9"/>
      <c r="T129" s="9"/>
      <c r="U129" s="11">
        <f>ROUND(U70+U74+U102+U128,5)</f>
        <v>-53499.18</v>
      </c>
      <c r="V129" s="9"/>
      <c r="W129" s="11">
        <f>ROUND(W70+W74+W102+W128,5)</f>
        <v>-53499.18</v>
      </c>
    </row>
    <row r="130" spans="1:23">
      <c r="A130" s="2"/>
      <c r="B130" s="2"/>
      <c r="C130" s="2" t="s">
        <v>635</v>
      </c>
      <c r="D130" s="2"/>
      <c r="E130" s="2"/>
      <c r="F130" s="2"/>
      <c r="G130" s="2"/>
      <c r="H130" s="2"/>
      <c r="I130" s="2"/>
      <c r="J130" s="2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4"/>
      <c r="V130" s="2"/>
      <c r="W130" s="4"/>
    </row>
    <row r="131" spans="1:23">
      <c r="A131" s="2"/>
      <c r="B131" s="2"/>
      <c r="C131" s="2"/>
      <c r="D131" s="2" t="s">
        <v>636</v>
      </c>
      <c r="E131" s="2"/>
      <c r="F131" s="2"/>
      <c r="G131" s="2"/>
      <c r="H131" s="2"/>
      <c r="I131" s="2"/>
      <c r="J131" s="2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4"/>
      <c r="V131" s="2"/>
      <c r="W131" s="4"/>
    </row>
    <row r="132" spans="1:23">
      <c r="A132" s="5"/>
      <c r="B132" s="5"/>
      <c r="C132" s="5"/>
      <c r="D132" s="5"/>
      <c r="E132" s="5"/>
      <c r="F132" s="5"/>
      <c r="G132" s="5"/>
      <c r="H132" s="5"/>
      <c r="I132" s="5" t="s">
        <v>558</v>
      </c>
      <c r="J132" s="5"/>
      <c r="K132" s="6">
        <v>44813</v>
      </c>
      <c r="L132" s="5"/>
      <c r="M132" s="5" t="s">
        <v>637</v>
      </c>
      <c r="N132" s="5"/>
      <c r="O132" s="5" t="s">
        <v>64</v>
      </c>
      <c r="P132" s="5"/>
      <c r="Q132" s="5" t="s">
        <v>638</v>
      </c>
      <c r="R132" s="5"/>
      <c r="S132" s="5" t="s">
        <v>561</v>
      </c>
      <c r="T132" s="5"/>
      <c r="U132" s="7">
        <v>-147</v>
      </c>
      <c r="V132" s="5"/>
      <c r="W132" s="7">
        <f>ROUND(W131+U132,5)</f>
        <v>-147</v>
      </c>
    </row>
    <row r="133" spans="1:23" ht="15" thickBot="1">
      <c r="A133" s="5"/>
      <c r="B133" s="5"/>
      <c r="C133" s="5"/>
      <c r="D133" s="5"/>
      <c r="E133" s="5"/>
      <c r="F133" s="5"/>
      <c r="G133" s="5"/>
      <c r="H133" s="5"/>
      <c r="I133" s="5" t="s">
        <v>558</v>
      </c>
      <c r="J133" s="5"/>
      <c r="K133" s="6">
        <v>44813</v>
      </c>
      <c r="L133" s="5"/>
      <c r="M133" s="5" t="s">
        <v>639</v>
      </c>
      <c r="N133" s="5"/>
      <c r="O133" s="5" t="s">
        <v>64</v>
      </c>
      <c r="P133" s="5"/>
      <c r="Q133" s="5" t="s">
        <v>640</v>
      </c>
      <c r="R133" s="5"/>
      <c r="S133" s="5" t="s">
        <v>561</v>
      </c>
      <c r="T133" s="5"/>
      <c r="U133" s="8">
        <v>-195.2</v>
      </c>
      <c r="V133" s="5"/>
      <c r="W133" s="8">
        <f>ROUND(W132+U133,5)</f>
        <v>-342.2</v>
      </c>
    </row>
    <row r="134" spans="1:23">
      <c r="A134" s="9"/>
      <c r="B134" s="9"/>
      <c r="C134" s="9"/>
      <c r="D134" s="9" t="s">
        <v>641</v>
      </c>
      <c r="E134" s="9"/>
      <c r="F134" s="9"/>
      <c r="G134" s="9"/>
      <c r="H134" s="9"/>
      <c r="I134" s="9"/>
      <c r="J134" s="9"/>
      <c r="K134" s="10"/>
      <c r="L134" s="9"/>
      <c r="M134" s="9"/>
      <c r="N134" s="9"/>
      <c r="O134" s="9"/>
      <c r="P134" s="9"/>
      <c r="Q134" s="9"/>
      <c r="R134" s="9"/>
      <c r="S134" s="9"/>
      <c r="T134" s="9"/>
      <c r="U134" s="11">
        <f>ROUND(SUM(U131:U133),5)</f>
        <v>-342.2</v>
      </c>
      <c r="V134" s="9"/>
      <c r="W134" s="11">
        <f>W133</f>
        <v>-342.2</v>
      </c>
    </row>
    <row r="135" spans="1:23">
      <c r="A135" s="2"/>
      <c r="B135" s="2"/>
      <c r="C135" s="2"/>
      <c r="D135" s="2" t="s">
        <v>642</v>
      </c>
      <c r="E135" s="2"/>
      <c r="F135" s="2"/>
      <c r="G135" s="2"/>
      <c r="H135" s="2"/>
      <c r="I135" s="2"/>
      <c r="J135" s="2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4"/>
      <c r="V135" s="2"/>
      <c r="W135" s="4"/>
    </row>
    <row r="136" spans="1:23" ht="15" thickBot="1">
      <c r="A136" s="1"/>
      <c r="B136" s="1"/>
      <c r="C136" s="1"/>
      <c r="D136" s="1"/>
      <c r="E136" s="1"/>
      <c r="F136" s="1"/>
      <c r="G136" s="5"/>
      <c r="H136" s="5"/>
      <c r="I136" s="5" t="s">
        <v>558</v>
      </c>
      <c r="J136" s="5"/>
      <c r="K136" s="6">
        <v>44806</v>
      </c>
      <c r="L136" s="5"/>
      <c r="M136" s="5" t="s">
        <v>601</v>
      </c>
      <c r="N136" s="5"/>
      <c r="O136" s="5" t="s">
        <v>63</v>
      </c>
      <c r="P136" s="5"/>
      <c r="Q136" s="5" t="s">
        <v>601</v>
      </c>
      <c r="R136" s="5"/>
      <c r="S136" s="5" t="s">
        <v>561</v>
      </c>
      <c r="T136" s="5"/>
      <c r="U136" s="7">
        <v>-1062.75</v>
      </c>
      <c r="V136" s="5"/>
      <c r="W136" s="7">
        <f>ROUND(W135+U136,5)</f>
        <v>-1062.75</v>
      </c>
    </row>
    <row r="137" spans="1:23" ht="15" thickBot="1">
      <c r="A137" s="9"/>
      <c r="B137" s="9"/>
      <c r="C137" s="9"/>
      <c r="D137" s="9" t="s">
        <v>643</v>
      </c>
      <c r="E137" s="9"/>
      <c r="F137" s="9"/>
      <c r="G137" s="9"/>
      <c r="H137" s="9"/>
      <c r="I137" s="9"/>
      <c r="J137" s="9"/>
      <c r="K137" s="10"/>
      <c r="L137" s="9"/>
      <c r="M137" s="9"/>
      <c r="N137" s="9"/>
      <c r="O137" s="9"/>
      <c r="P137" s="9"/>
      <c r="Q137" s="9"/>
      <c r="R137" s="9"/>
      <c r="S137" s="9"/>
      <c r="T137" s="9"/>
      <c r="U137" s="12">
        <f>ROUND(SUM(U135:U136),5)</f>
        <v>-1062.75</v>
      </c>
      <c r="V137" s="9"/>
      <c r="W137" s="12">
        <f>W136</f>
        <v>-1062.75</v>
      </c>
    </row>
    <row r="138" spans="1:23">
      <c r="A138" s="9"/>
      <c r="B138" s="9"/>
      <c r="C138" s="9" t="s">
        <v>644</v>
      </c>
      <c r="D138" s="9"/>
      <c r="E138" s="9"/>
      <c r="F138" s="9"/>
      <c r="G138" s="9"/>
      <c r="H138" s="9"/>
      <c r="I138" s="9"/>
      <c r="J138" s="9"/>
      <c r="K138" s="10"/>
      <c r="L138" s="9"/>
      <c r="M138" s="9"/>
      <c r="N138" s="9"/>
      <c r="O138" s="9"/>
      <c r="P138" s="9"/>
      <c r="Q138" s="9"/>
      <c r="R138" s="9"/>
      <c r="S138" s="9"/>
      <c r="T138" s="9"/>
      <c r="U138" s="11">
        <f>ROUND(U134+U137,5)</f>
        <v>-1404.95</v>
      </c>
      <c r="V138" s="9"/>
      <c r="W138" s="11">
        <f>ROUND(W134+W137,5)</f>
        <v>-1404.95</v>
      </c>
    </row>
    <row r="139" spans="1:23">
      <c r="A139" s="2"/>
      <c r="B139" s="2"/>
      <c r="C139" s="2" t="s">
        <v>645</v>
      </c>
      <c r="D139" s="2"/>
      <c r="E139" s="2"/>
      <c r="F139" s="2"/>
      <c r="G139" s="2"/>
      <c r="H139" s="2"/>
      <c r="I139" s="2"/>
      <c r="J139" s="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4"/>
      <c r="V139" s="2"/>
      <c r="W139" s="4"/>
    </row>
    <row r="140" spans="1:23">
      <c r="A140" s="2"/>
      <c r="B140" s="2"/>
      <c r="C140" s="2"/>
      <c r="D140" s="2" t="s">
        <v>646</v>
      </c>
      <c r="E140" s="2"/>
      <c r="F140" s="2"/>
      <c r="G140" s="2"/>
      <c r="H140" s="2"/>
      <c r="I140" s="2"/>
      <c r="J140" s="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4"/>
      <c r="V140" s="2"/>
      <c r="W140" s="4"/>
    </row>
    <row r="141" spans="1:23">
      <c r="A141" s="2"/>
      <c r="B141" s="2"/>
      <c r="C141" s="2"/>
      <c r="D141" s="2"/>
      <c r="E141" s="2" t="s">
        <v>647</v>
      </c>
      <c r="F141" s="2"/>
      <c r="G141" s="2"/>
      <c r="H141" s="2"/>
      <c r="I141" s="2"/>
      <c r="J141" s="2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4"/>
      <c r="V141" s="2"/>
      <c r="W141" s="4"/>
    </row>
    <row r="142" spans="1:23">
      <c r="A142" s="5"/>
      <c r="B142" s="5"/>
      <c r="C142" s="5"/>
      <c r="D142" s="5"/>
      <c r="E142" s="5"/>
      <c r="F142" s="5"/>
      <c r="G142" s="5"/>
      <c r="H142" s="5"/>
      <c r="I142" s="5" t="s">
        <v>558</v>
      </c>
      <c r="J142" s="5"/>
      <c r="K142" s="6">
        <v>44813</v>
      </c>
      <c r="L142" s="5"/>
      <c r="M142" s="5" t="s">
        <v>601</v>
      </c>
      <c r="N142" s="5"/>
      <c r="O142" s="5" t="s">
        <v>56</v>
      </c>
      <c r="P142" s="5"/>
      <c r="Q142" s="5" t="s">
        <v>648</v>
      </c>
      <c r="R142" s="5"/>
      <c r="S142" s="5" t="s">
        <v>561</v>
      </c>
      <c r="T142" s="5"/>
      <c r="U142" s="7">
        <v>-0.21</v>
      </c>
      <c r="V142" s="5"/>
      <c r="W142" s="7">
        <f>ROUND(W141+U142,5)</f>
        <v>-0.21</v>
      </c>
    </row>
    <row r="143" spans="1:23">
      <c r="A143" s="5"/>
      <c r="B143" s="5"/>
      <c r="C143" s="5"/>
      <c r="D143" s="5"/>
      <c r="E143" s="5"/>
      <c r="F143" s="5"/>
      <c r="G143" s="5"/>
      <c r="H143" s="5"/>
      <c r="I143" s="5" t="s">
        <v>558</v>
      </c>
      <c r="J143" s="5"/>
      <c r="K143" s="6">
        <v>44813</v>
      </c>
      <c r="L143" s="5"/>
      <c r="M143" s="5" t="s">
        <v>601</v>
      </c>
      <c r="N143" s="5"/>
      <c r="O143" s="5" t="s">
        <v>56</v>
      </c>
      <c r="P143" s="5"/>
      <c r="Q143" s="5" t="s">
        <v>649</v>
      </c>
      <c r="R143" s="5"/>
      <c r="S143" s="5" t="s">
        <v>561</v>
      </c>
      <c r="T143" s="5"/>
      <c r="U143" s="7">
        <v>-56.8</v>
      </c>
      <c r="V143" s="5"/>
      <c r="W143" s="7">
        <f>ROUND(W142+U143,5)</f>
        <v>-57.01</v>
      </c>
    </row>
    <row r="144" spans="1:23">
      <c r="A144" s="5"/>
      <c r="B144" s="5"/>
      <c r="C144" s="5"/>
      <c r="D144" s="5"/>
      <c r="E144" s="5"/>
      <c r="F144" s="5"/>
      <c r="G144" s="5"/>
      <c r="H144" s="5"/>
      <c r="I144" s="5" t="s">
        <v>558</v>
      </c>
      <c r="J144" s="5"/>
      <c r="K144" s="6">
        <v>44813</v>
      </c>
      <c r="L144" s="5"/>
      <c r="M144" s="5" t="s">
        <v>601</v>
      </c>
      <c r="N144" s="5"/>
      <c r="O144" s="5" t="s">
        <v>56</v>
      </c>
      <c r="P144" s="5"/>
      <c r="Q144" s="5" t="s">
        <v>650</v>
      </c>
      <c r="R144" s="5"/>
      <c r="S144" s="5" t="s">
        <v>561</v>
      </c>
      <c r="T144" s="5"/>
      <c r="U144" s="7">
        <v>-23.97</v>
      </c>
      <c r="V144" s="5"/>
      <c r="W144" s="7">
        <f>ROUND(W143+U144,5)</f>
        <v>-80.98</v>
      </c>
    </row>
    <row r="145" spans="1:23">
      <c r="A145" s="5"/>
      <c r="B145" s="5"/>
      <c r="C145" s="5"/>
      <c r="D145" s="5"/>
      <c r="E145" s="5"/>
      <c r="F145" s="5"/>
      <c r="G145" s="5"/>
      <c r="H145" s="5"/>
      <c r="I145" s="5" t="s">
        <v>558</v>
      </c>
      <c r="J145" s="5"/>
      <c r="K145" s="6">
        <v>44820</v>
      </c>
      <c r="L145" s="5"/>
      <c r="M145" s="5" t="s">
        <v>601</v>
      </c>
      <c r="N145" s="5"/>
      <c r="O145" s="5" t="s">
        <v>78</v>
      </c>
      <c r="P145" s="5"/>
      <c r="Q145" s="5" t="s">
        <v>651</v>
      </c>
      <c r="R145" s="5"/>
      <c r="S145" s="5" t="s">
        <v>561</v>
      </c>
      <c r="T145" s="5"/>
      <c r="U145" s="7">
        <v>-13.05</v>
      </c>
      <c r="V145" s="5"/>
      <c r="W145" s="7">
        <f>ROUND(W144+U145,5)</f>
        <v>-94.03</v>
      </c>
    </row>
    <row r="146" spans="1:23" ht="15" thickBot="1">
      <c r="A146" s="5"/>
      <c r="B146" s="5"/>
      <c r="C146" s="5"/>
      <c r="D146" s="5"/>
      <c r="E146" s="5"/>
      <c r="F146" s="5"/>
      <c r="G146" s="5"/>
      <c r="H146" s="5"/>
      <c r="I146" s="5" t="s">
        <v>558</v>
      </c>
      <c r="J146" s="5"/>
      <c r="K146" s="6">
        <v>44820</v>
      </c>
      <c r="L146" s="5"/>
      <c r="M146" s="5" t="s">
        <v>652</v>
      </c>
      <c r="N146" s="5"/>
      <c r="O146" s="5" t="s">
        <v>94</v>
      </c>
      <c r="P146" s="5"/>
      <c r="Q146" s="5" t="s">
        <v>653</v>
      </c>
      <c r="R146" s="5"/>
      <c r="S146" s="5" t="s">
        <v>561</v>
      </c>
      <c r="T146" s="5"/>
      <c r="U146" s="7">
        <v>-1970.16</v>
      </c>
      <c r="V146" s="5"/>
      <c r="W146" s="7">
        <f>ROUND(W145+U146,5)</f>
        <v>-2064.19</v>
      </c>
    </row>
    <row r="147" spans="1:23" ht="15" thickBot="1">
      <c r="A147" s="9"/>
      <c r="B147" s="9"/>
      <c r="C147" s="9"/>
      <c r="D147" s="9"/>
      <c r="E147" s="9" t="s">
        <v>654</v>
      </c>
      <c r="F147" s="9"/>
      <c r="G147" s="9"/>
      <c r="H147" s="9"/>
      <c r="I147" s="9"/>
      <c r="J147" s="9"/>
      <c r="K147" s="10"/>
      <c r="L147" s="9"/>
      <c r="M147" s="9"/>
      <c r="N147" s="9"/>
      <c r="O147" s="9"/>
      <c r="P147" s="9"/>
      <c r="Q147" s="9"/>
      <c r="R147" s="9"/>
      <c r="S147" s="9"/>
      <c r="T147" s="9"/>
      <c r="U147" s="12">
        <v>-2064.19</v>
      </c>
      <c r="V147" s="9"/>
      <c r="W147" s="12">
        <v>-2064.19</v>
      </c>
    </row>
    <row r="148" spans="1:23">
      <c r="A148" s="9"/>
      <c r="B148" s="9"/>
      <c r="C148" s="9"/>
      <c r="D148" s="9" t="s">
        <v>655</v>
      </c>
      <c r="E148" s="9"/>
      <c r="F148" s="9"/>
      <c r="G148" s="9"/>
      <c r="H148" s="9"/>
      <c r="I148" s="9"/>
      <c r="J148" s="9"/>
      <c r="K148" s="10"/>
      <c r="L148" s="9"/>
      <c r="M148" s="9"/>
      <c r="N148" s="9"/>
      <c r="O148" s="9"/>
      <c r="P148" s="9"/>
      <c r="Q148" s="9"/>
      <c r="R148" s="9"/>
      <c r="S148" s="9"/>
      <c r="T148" s="9"/>
      <c r="U148" s="11">
        <f>U147</f>
        <v>-2064.19</v>
      </c>
      <c r="V148" s="9"/>
      <c r="W148" s="11">
        <f>W147</f>
        <v>-2064.19</v>
      </c>
    </row>
    <row r="149" spans="1:23">
      <c r="A149" s="2"/>
      <c r="B149" s="2"/>
      <c r="C149" s="2"/>
      <c r="D149" s="2" t="s">
        <v>656</v>
      </c>
      <c r="E149" s="2"/>
      <c r="F149" s="2"/>
      <c r="G149" s="2"/>
      <c r="H149" s="2"/>
      <c r="I149" s="2"/>
      <c r="J149" s="2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4"/>
      <c r="V149" s="2"/>
      <c r="W149" s="4"/>
    </row>
    <row r="150" spans="1:23">
      <c r="A150" s="2"/>
      <c r="B150" s="2"/>
      <c r="C150" s="2"/>
      <c r="D150" s="2"/>
      <c r="E150" s="2" t="s">
        <v>657</v>
      </c>
      <c r="F150" s="2"/>
      <c r="G150" s="2"/>
      <c r="H150" s="2"/>
      <c r="I150" s="2"/>
      <c r="J150" s="2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4"/>
      <c r="V150" s="2"/>
      <c r="W150" s="4"/>
    </row>
    <row r="151" spans="1:23" ht="15" thickBot="1">
      <c r="A151" s="1"/>
      <c r="B151" s="1"/>
      <c r="C151" s="1"/>
      <c r="D151" s="1"/>
      <c r="E151" s="1"/>
      <c r="F151" s="1"/>
      <c r="G151" s="5"/>
      <c r="H151" s="5"/>
      <c r="I151" s="5" t="s">
        <v>144</v>
      </c>
      <c r="J151" s="5"/>
      <c r="K151" s="6">
        <v>44834</v>
      </c>
      <c r="L151" s="5"/>
      <c r="M151" s="5" t="s">
        <v>231</v>
      </c>
      <c r="N151" s="5"/>
      <c r="O151" s="5" t="s">
        <v>166</v>
      </c>
      <c r="P151" s="5"/>
      <c r="Q151" s="5" t="s">
        <v>147</v>
      </c>
      <c r="R151" s="5"/>
      <c r="S151" s="5" t="s">
        <v>549</v>
      </c>
      <c r="T151" s="5"/>
      <c r="U151" s="8">
        <v>155.13</v>
      </c>
      <c r="V151" s="5"/>
      <c r="W151" s="8">
        <f>ROUND(W150+U151,5)</f>
        <v>155.13</v>
      </c>
    </row>
    <row r="152" spans="1:23">
      <c r="A152" s="9"/>
      <c r="B152" s="9"/>
      <c r="C152" s="9"/>
      <c r="D152" s="9"/>
      <c r="E152" s="9" t="s">
        <v>658</v>
      </c>
      <c r="F152" s="9"/>
      <c r="G152" s="9"/>
      <c r="H152" s="9"/>
      <c r="I152" s="9"/>
      <c r="J152" s="9"/>
      <c r="K152" s="10"/>
      <c r="L152" s="9"/>
      <c r="M152" s="9"/>
      <c r="N152" s="9"/>
      <c r="O152" s="9"/>
      <c r="P152" s="9"/>
      <c r="Q152" s="9"/>
      <c r="R152" s="9"/>
      <c r="S152" s="9"/>
      <c r="T152" s="9"/>
      <c r="U152" s="11">
        <f>ROUND(SUM(U150:U151),5)</f>
        <v>155.13</v>
      </c>
      <c r="V152" s="9"/>
      <c r="W152" s="11">
        <f>W151</f>
        <v>155.13</v>
      </c>
    </row>
    <row r="153" spans="1:23">
      <c r="A153" s="2"/>
      <c r="B153" s="2"/>
      <c r="C153" s="2"/>
      <c r="D153" s="2"/>
      <c r="E153" s="2" t="s">
        <v>659</v>
      </c>
      <c r="F153" s="2"/>
      <c r="G153" s="2"/>
      <c r="H153" s="2"/>
      <c r="I153" s="2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4"/>
      <c r="V153" s="2"/>
      <c r="W153" s="4"/>
    </row>
    <row r="154" spans="1:23">
      <c r="A154" s="5"/>
      <c r="B154" s="5"/>
      <c r="C154" s="5"/>
      <c r="D154" s="5"/>
      <c r="E154" s="5"/>
      <c r="F154" s="5"/>
      <c r="G154" s="5"/>
      <c r="H154" s="5"/>
      <c r="I154" s="5" t="s">
        <v>578</v>
      </c>
      <c r="J154" s="5"/>
      <c r="K154" s="6">
        <v>44807</v>
      </c>
      <c r="L154" s="5"/>
      <c r="M154" s="5"/>
      <c r="N154" s="5"/>
      <c r="O154" s="5" t="s">
        <v>660</v>
      </c>
      <c r="P154" s="5"/>
      <c r="Q154" s="5" t="s">
        <v>661</v>
      </c>
      <c r="R154" s="5"/>
      <c r="S154" s="5" t="s">
        <v>581</v>
      </c>
      <c r="T154" s="5"/>
      <c r="U154" s="7">
        <v>-50</v>
      </c>
      <c r="V154" s="5"/>
      <c r="W154" s="7">
        <f>ROUND(W153+U154,5)</f>
        <v>-50</v>
      </c>
    </row>
    <row r="155" spans="1:23" ht="15" thickBot="1">
      <c r="A155" s="5"/>
      <c r="B155" s="5"/>
      <c r="C155" s="5"/>
      <c r="D155" s="5"/>
      <c r="E155" s="5"/>
      <c r="F155" s="5"/>
      <c r="G155" s="5"/>
      <c r="H155" s="5"/>
      <c r="I155" s="5" t="s">
        <v>558</v>
      </c>
      <c r="J155" s="5"/>
      <c r="K155" s="6">
        <v>44813</v>
      </c>
      <c r="L155" s="5"/>
      <c r="M155" s="5" t="s">
        <v>601</v>
      </c>
      <c r="N155" s="5"/>
      <c r="O155" s="5" t="s">
        <v>71</v>
      </c>
      <c r="P155" s="5"/>
      <c r="Q155" s="5" t="s">
        <v>601</v>
      </c>
      <c r="R155" s="5"/>
      <c r="S155" s="5" t="s">
        <v>561</v>
      </c>
      <c r="T155" s="5"/>
      <c r="U155" s="8">
        <v>-329.15</v>
      </c>
      <c r="V155" s="5"/>
      <c r="W155" s="8">
        <f>ROUND(W154+U155,5)</f>
        <v>-379.15</v>
      </c>
    </row>
    <row r="156" spans="1:23">
      <c r="A156" s="9"/>
      <c r="B156" s="9"/>
      <c r="C156" s="9"/>
      <c r="D156" s="9"/>
      <c r="E156" s="9" t="s">
        <v>662</v>
      </c>
      <c r="F156" s="9"/>
      <c r="G156" s="9"/>
      <c r="H156" s="9"/>
      <c r="I156" s="9"/>
      <c r="J156" s="9"/>
      <c r="K156" s="10"/>
      <c r="L156" s="9"/>
      <c r="M156" s="9"/>
      <c r="N156" s="9"/>
      <c r="O156" s="9"/>
      <c r="P156" s="9"/>
      <c r="Q156" s="9"/>
      <c r="R156" s="9"/>
      <c r="S156" s="9"/>
      <c r="T156" s="9"/>
      <c r="U156" s="11">
        <f>ROUND(SUM(U153:U155),5)</f>
        <v>-379.15</v>
      </c>
      <c r="V156" s="9"/>
      <c r="W156" s="11">
        <f>W155</f>
        <v>-379.15</v>
      </c>
    </row>
    <row r="157" spans="1:23">
      <c r="A157" s="2"/>
      <c r="B157" s="2"/>
      <c r="C157" s="2"/>
      <c r="D157" s="2"/>
      <c r="E157" s="2" t="s">
        <v>663</v>
      </c>
      <c r="F157" s="2"/>
      <c r="G157" s="2"/>
      <c r="H157" s="2"/>
      <c r="I157" s="2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4"/>
      <c r="V157" s="2"/>
      <c r="W157" s="4"/>
    </row>
    <row r="158" spans="1:23" ht="15" thickBot="1">
      <c r="A158" s="1"/>
      <c r="B158" s="1"/>
      <c r="C158" s="1"/>
      <c r="D158" s="1"/>
      <c r="E158" s="1"/>
      <c r="F158" s="1"/>
      <c r="G158" s="5"/>
      <c r="H158" s="5"/>
      <c r="I158" s="5" t="s">
        <v>558</v>
      </c>
      <c r="J158" s="5"/>
      <c r="K158" s="6">
        <v>44813</v>
      </c>
      <c r="L158" s="5"/>
      <c r="M158" s="5"/>
      <c r="N158" s="5"/>
      <c r="O158" s="5" t="s">
        <v>71</v>
      </c>
      <c r="P158" s="5"/>
      <c r="Q158" s="5" t="s">
        <v>601</v>
      </c>
      <c r="R158" s="5"/>
      <c r="S158" s="5" t="s">
        <v>561</v>
      </c>
      <c r="T158" s="5"/>
      <c r="U158" s="8">
        <v>-83.27</v>
      </c>
      <c r="V158" s="5"/>
      <c r="W158" s="8">
        <f>ROUND(W157+U158,5)</f>
        <v>-83.27</v>
      </c>
    </row>
    <row r="159" spans="1:23">
      <c r="A159" s="9"/>
      <c r="B159" s="9"/>
      <c r="C159" s="9"/>
      <c r="D159" s="9"/>
      <c r="E159" s="9" t="s">
        <v>664</v>
      </c>
      <c r="F159" s="9"/>
      <c r="G159" s="9"/>
      <c r="H159" s="9"/>
      <c r="I159" s="9"/>
      <c r="J159" s="9"/>
      <c r="K159" s="10"/>
      <c r="L159" s="9"/>
      <c r="M159" s="9"/>
      <c r="N159" s="9"/>
      <c r="O159" s="9"/>
      <c r="P159" s="9"/>
      <c r="Q159" s="9"/>
      <c r="R159" s="9"/>
      <c r="S159" s="9"/>
      <c r="T159" s="9"/>
      <c r="U159" s="11">
        <f>ROUND(SUM(U157:U158),5)</f>
        <v>-83.27</v>
      </c>
      <c r="V159" s="9"/>
      <c r="W159" s="11">
        <f>W158</f>
        <v>-83.27</v>
      </c>
    </row>
    <row r="160" spans="1:23">
      <c r="A160" s="2"/>
      <c r="B160" s="2"/>
      <c r="C160" s="2"/>
      <c r="D160" s="2"/>
      <c r="E160" s="2" t="s">
        <v>665</v>
      </c>
      <c r="F160" s="2"/>
      <c r="G160" s="2"/>
      <c r="H160" s="2"/>
      <c r="I160" s="2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4"/>
      <c r="V160" s="2"/>
      <c r="W160" s="4"/>
    </row>
    <row r="161" spans="1:23" ht="15" thickBot="1">
      <c r="A161" s="1"/>
      <c r="B161" s="1"/>
      <c r="C161" s="1"/>
      <c r="D161" s="1"/>
      <c r="E161" s="1"/>
      <c r="F161" s="1"/>
      <c r="G161" s="5"/>
      <c r="H161" s="5"/>
      <c r="I161" s="5" t="s">
        <v>558</v>
      </c>
      <c r="J161" s="5"/>
      <c r="K161" s="6">
        <v>44813</v>
      </c>
      <c r="L161" s="5"/>
      <c r="M161" s="5" t="s">
        <v>601</v>
      </c>
      <c r="N161" s="5"/>
      <c r="O161" s="5" t="s">
        <v>71</v>
      </c>
      <c r="P161" s="5"/>
      <c r="Q161" s="5" t="s">
        <v>601</v>
      </c>
      <c r="R161" s="5"/>
      <c r="S161" s="5" t="s">
        <v>561</v>
      </c>
      <c r="T161" s="5"/>
      <c r="U161" s="7">
        <v>-83.27</v>
      </c>
      <c r="V161" s="5"/>
      <c r="W161" s="7">
        <f>ROUND(W160+U161,5)</f>
        <v>-83.27</v>
      </c>
    </row>
    <row r="162" spans="1:23" ht="15" thickBot="1">
      <c r="A162" s="9"/>
      <c r="B162" s="9"/>
      <c r="C162" s="9"/>
      <c r="D162" s="9"/>
      <c r="E162" s="9" t="s">
        <v>666</v>
      </c>
      <c r="F162" s="9"/>
      <c r="G162" s="9"/>
      <c r="H162" s="9"/>
      <c r="I162" s="9"/>
      <c r="J162" s="9"/>
      <c r="K162" s="10"/>
      <c r="L162" s="9"/>
      <c r="M162" s="9"/>
      <c r="N162" s="9"/>
      <c r="O162" s="9"/>
      <c r="P162" s="9"/>
      <c r="Q162" s="9"/>
      <c r="R162" s="9"/>
      <c r="S162" s="9"/>
      <c r="T162" s="9"/>
      <c r="U162" s="12">
        <f>ROUND(SUM(U160:U161),5)</f>
        <v>-83.27</v>
      </c>
      <c r="V162" s="9"/>
      <c r="W162" s="12">
        <f>W161</f>
        <v>-83.27</v>
      </c>
    </row>
    <row r="163" spans="1:23">
      <c r="A163" s="9"/>
      <c r="B163" s="9"/>
      <c r="C163" s="9"/>
      <c r="D163" s="9" t="s">
        <v>667</v>
      </c>
      <c r="E163" s="9"/>
      <c r="F163" s="9"/>
      <c r="G163" s="9"/>
      <c r="H163" s="9"/>
      <c r="I163" s="9"/>
      <c r="J163" s="9"/>
      <c r="K163" s="10"/>
      <c r="L163" s="9"/>
      <c r="M163" s="9"/>
      <c r="N163" s="9"/>
      <c r="O163" s="9"/>
      <c r="P163" s="9"/>
      <c r="Q163" s="9"/>
      <c r="R163" s="9"/>
      <c r="S163" s="9"/>
      <c r="T163" s="9"/>
      <c r="U163" s="11">
        <f>ROUND(U152+U156+U159+U162,5)</f>
        <v>-390.56</v>
      </c>
      <c r="V163" s="9"/>
      <c r="W163" s="11">
        <f>ROUND(W152+W156+W159+W162,5)</f>
        <v>-390.56</v>
      </c>
    </row>
    <row r="164" spans="1:23">
      <c r="A164" s="2"/>
      <c r="B164" s="2"/>
      <c r="C164" s="2"/>
      <c r="D164" s="2" t="s">
        <v>668</v>
      </c>
      <c r="E164" s="2"/>
      <c r="F164" s="2"/>
      <c r="G164" s="2"/>
      <c r="H164" s="2"/>
      <c r="I164" s="2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4"/>
      <c r="V164" s="2"/>
      <c r="W164" s="4"/>
    </row>
    <row r="165" spans="1:23">
      <c r="A165" s="2"/>
      <c r="B165" s="2"/>
      <c r="C165" s="2"/>
      <c r="D165" s="2"/>
      <c r="E165" s="2" t="s">
        <v>669</v>
      </c>
      <c r="F165" s="2"/>
      <c r="G165" s="2"/>
      <c r="H165" s="2"/>
      <c r="I165" s="2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4"/>
      <c r="V165" s="2"/>
      <c r="W165" s="4"/>
    </row>
    <row r="166" spans="1:23">
      <c r="A166" s="2"/>
      <c r="B166" s="2"/>
      <c r="C166" s="2"/>
      <c r="D166" s="2"/>
      <c r="E166" s="2"/>
      <c r="F166" s="2" t="s">
        <v>670</v>
      </c>
      <c r="G166" s="2"/>
      <c r="H166" s="2"/>
      <c r="I166" s="2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4"/>
      <c r="V166" s="2"/>
      <c r="W166" s="4"/>
    </row>
    <row r="167" spans="1:23" ht="15" thickBot="1">
      <c r="A167" s="1"/>
      <c r="B167" s="1"/>
      <c r="C167" s="1"/>
      <c r="D167" s="1"/>
      <c r="E167" s="1"/>
      <c r="F167" s="1"/>
      <c r="G167" s="5"/>
      <c r="H167" s="5"/>
      <c r="I167" s="5" t="s">
        <v>558</v>
      </c>
      <c r="J167" s="5"/>
      <c r="K167" s="6">
        <v>44820</v>
      </c>
      <c r="L167" s="5"/>
      <c r="M167" s="5" t="s">
        <v>671</v>
      </c>
      <c r="N167" s="5"/>
      <c r="O167" s="5" t="s">
        <v>45</v>
      </c>
      <c r="P167" s="5"/>
      <c r="Q167" s="5" t="s">
        <v>672</v>
      </c>
      <c r="R167" s="5"/>
      <c r="S167" s="5" t="s">
        <v>561</v>
      </c>
      <c r="T167" s="5"/>
      <c r="U167" s="8">
        <v>-744.36</v>
      </c>
      <c r="V167" s="5"/>
      <c r="W167" s="8">
        <f>ROUND(W166+U167,5)</f>
        <v>-744.36</v>
      </c>
    </row>
    <row r="168" spans="1:23">
      <c r="A168" s="9"/>
      <c r="B168" s="9"/>
      <c r="C168" s="9"/>
      <c r="D168" s="9"/>
      <c r="E168" s="9"/>
      <c r="F168" s="9" t="s">
        <v>673</v>
      </c>
      <c r="G168" s="9"/>
      <c r="H168" s="9"/>
      <c r="I168" s="9"/>
      <c r="J168" s="9"/>
      <c r="K168" s="10"/>
      <c r="L168" s="9"/>
      <c r="M168" s="9"/>
      <c r="N168" s="9"/>
      <c r="O168" s="9"/>
      <c r="P168" s="9"/>
      <c r="Q168" s="9"/>
      <c r="R168" s="9"/>
      <c r="S168" s="9"/>
      <c r="T168" s="9"/>
      <c r="U168" s="11">
        <f>ROUND(SUM(U166:U167),5)</f>
        <v>-744.36</v>
      </c>
      <c r="V168" s="9"/>
      <c r="W168" s="11">
        <f>W167</f>
        <v>-744.36</v>
      </c>
    </row>
    <row r="169" spans="1:23">
      <c r="A169" s="2"/>
      <c r="B169" s="2"/>
      <c r="C169" s="2"/>
      <c r="D169" s="2"/>
      <c r="E169" s="2"/>
      <c r="F169" s="2" t="s">
        <v>674</v>
      </c>
      <c r="G169" s="2"/>
      <c r="H169" s="2"/>
      <c r="I169" s="2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4"/>
      <c r="V169" s="2"/>
      <c r="W169" s="4"/>
    </row>
    <row r="170" spans="1:23" ht="15" thickBot="1">
      <c r="A170" s="1"/>
      <c r="B170" s="1"/>
      <c r="C170" s="1"/>
      <c r="D170" s="1"/>
      <c r="E170" s="1"/>
      <c r="F170" s="1"/>
      <c r="G170" s="5"/>
      <c r="H170" s="5"/>
      <c r="I170" s="5" t="s">
        <v>558</v>
      </c>
      <c r="J170" s="5"/>
      <c r="K170" s="6">
        <v>44820</v>
      </c>
      <c r="L170" s="5"/>
      <c r="M170" s="5" t="s">
        <v>671</v>
      </c>
      <c r="N170" s="5"/>
      <c r="O170" s="5" t="s">
        <v>45</v>
      </c>
      <c r="P170" s="5"/>
      <c r="Q170" s="5" t="s">
        <v>675</v>
      </c>
      <c r="R170" s="5"/>
      <c r="S170" s="5" t="s">
        <v>561</v>
      </c>
      <c r="T170" s="5"/>
      <c r="U170" s="8">
        <v>-20.96</v>
      </c>
      <c r="V170" s="5"/>
      <c r="W170" s="8">
        <f>ROUND(W169+U170,5)</f>
        <v>-20.96</v>
      </c>
    </row>
    <row r="171" spans="1:23">
      <c r="A171" s="9"/>
      <c r="B171" s="9"/>
      <c r="C171" s="9"/>
      <c r="D171" s="9"/>
      <c r="E171" s="9"/>
      <c r="F171" s="9" t="s">
        <v>676</v>
      </c>
      <c r="G171" s="9"/>
      <c r="H171" s="9"/>
      <c r="I171" s="9"/>
      <c r="J171" s="9"/>
      <c r="K171" s="10"/>
      <c r="L171" s="9"/>
      <c r="M171" s="9"/>
      <c r="N171" s="9"/>
      <c r="O171" s="9"/>
      <c r="P171" s="9"/>
      <c r="Q171" s="9"/>
      <c r="R171" s="9"/>
      <c r="S171" s="9"/>
      <c r="T171" s="9"/>
      <c r="U171" s="11">
        <f>ROUND(SUM(U169:U170),5)</f>
        <v>-20.96</v>
      </c>
      <c r="V171" s="9"/>
      <c r="W171" s="11">
        <f>W170</f>
        <v>-20.96</v>
      </c>
    </row>
    <row r="172" spans="1:23">
      <c r="A172" s="2"/>
      <c r="B172" s="2"/>
      <c r="C172" s="2"/>
      <c r="D172" s="2"/>
      <c r="E172" s="2"/>
      <c r="F172" s="2" t="s">
        <v>677</v>
      </c>
      <c r="G172" s="2"/>
      <c r="H172" s="2"/>
      <c r="I172" s="2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4"/>
      <c r="V172" s="2"/>
      <c r="W172" s="4"/>
    </row>
    <row r="173" spans="1:23" ht="15" thickBot="1">
      <c r="A173" s="1"/>
      <c r="B173" s="1"/>
      <c r="C173" s="1"/>
      <c r="D173" s="1"/>
      <c r="E173" s="1"/>
      <c r="F173" s="1"/>
      <c r="G173" s="5"/>
      <c r="H173" s="5"/>
      <c r="I173" s="5" t="s">
        <v>558</v>
      </c>
      <c r="J173" s="5"/>
      <c r="K173" s="6">
        <v>44820</v>
      </c>
      <c r="L173" s="5"/>
      <c r="M173" s="5" t="s">
        <v>671</v>
      </c>
      <c r="N173" s="5"/>
      <c r="O173" s="5" t="s">
        <v>45</v>
      </c>
      <c r="P173" s="5"/>
      <c r="Q173" s="5" t="s">
        <v>678</v>
      </c>
      <c r="R173" s="5"/>
      <c r="S173" s="5" t="s">
        <v>561</v>
      </c>
      <c r="T173" s="5"/>
      <c r="U173" s="7">
        <v>-33.85</v>
      </c>
      <c r="V173" s="5"/>
      <c r="W173" s="7">
        <f>ROUND(W172+U173,5)</f>
        <v>-33.85</v>
      </c>
    </row>
    <row r="174" spans="1:23" ht="15" thickBot="1">
      <c r="A174" s="9"/>
      <c r="B174" s="9"/>
      <c r="C174" s="9"/>
      <c r="D174" s="9"/>
      <c r="E174" s="9"/>
      <c r="F174" s="9" t="s">
        <v>679</v>
      </c>
      <c r="G174" s="9"/>
      <c r="H174" s="9"/>
      <c r="I174" s="9"/>
      <c r="J174" s="9"/>
      <c r="K174" s="10"/>
      <c r="L174" s="9"/>
      <c r="M174" s="9"/>
      <c r="N174" s="9"/>
      <c r="O174" s="9"/>
      <c r="P174" s="9"/>
      <c r="Q174" s="9"/>
      <c r="R174" s="9"/>
      <c r="S174" s="9"/>
      <c r="T174" s="9"/>
      <c r="U174" s="12">
        <f>ROUND(SUM(U172:U173),5)</f>
        <v>-33.85</v>
      </c>
      <c r="V174" s="9"/>
      <c r="W174" s="12">
        <f>W173</f>
        <v>-33.85</v>
      </c>
    </row>
    <row r="175" spans="1:23">
      <c r="A175" s="9"/>
      <c r="B175" s="9"/>
      <c r="C175" s="9"/>
      <c r="D175" s="9"/>
      <c r="E175" s="9" t="s">
        <v>680</v>
      </c>
      <c r="F175" s="9"/>
      <c r="G175" s="9"/>
      <c r="H175" s="9"/>
      <c r="I175" s="9"/>
      <c r="J175" s="9"/>
      <c r="K175" s="10"/>
      <c r="L175" s="9"/>
      <c r="M175" s="9"/>
      <c r="N175" s="9"/>
      <c r="O175" s="9"/>
      <c r="P175" s="9"/>
      <c r="Q175" s="9"/>
      <c r="R175" s="9"/>
      <c r="S175" s="9"/>
      <c r="T175" s="9"/>
      <c r="U175" s="11">
        <f>ROUND(U168+U171+U174,5)</f>
        <v>-799.17</v>
      </c>
      <c r="V175" s="9"/>
      <c r="W175" s="11">
        <f>ROUND(W168+W171+W174,5)</f>
        <v>-799.17</v>
      </c>
    </row>
    <row r="176" spans="1:23">
      <c r="A176" s="2"/>
      <c r="B176" s="2"/>
      <c r="C176" s="2"/>
      <c r="D176" s="2"/>
      <c r="E176" s="2" t="s">
        <v>681</v>
      </c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4"/>
      <c r="V176" s="2"/>
      <c r="W176" s="4"/>
    </row>
    <row r="177" spans="1:23" ht="15" thickBot="1">
      <c r="A177" s="1"/>
      <c r="B177" s="1"/>
      <c r="C177" s="1"/>
      <c r="D177" s="1"/>
      <c r="E177" s="1"/>
      <c r="F177" s="1"/>
      <c r="G177" s="5"/>
      <c r="H177" s="5"/>
      <c r="I177" s="5" t="s">
        <v>558</v>
      </c>
      <c r="J177" s="5"/>
      <c r="K177" s="6">
        <v>44820</v>
      </c>
      <c r="L177" s="5"/>
      <c r="M177" s="5" t="s">
        <v>601</v>
      </c>
      <c r="N177" s="5"/>
      <c r="O177" s="5" t="s">
        <v>75</v>
      </c>
      <c r="P177" s="5"/>
      <c r="Q177" s="5" t="s">
        <v>601</v>
      </c>
      <c r="R177" s="5"/>
      <c r="S177" s="5" t="s">
        <v>561</v>
      </c>
      <c r="T177" s="5"/>
      <c r="U177" s="8">
        <v>-378.24</v>
      </c>
      <c r="V177" s="5"/>
      <c r="W177" s="8">
        <f>ROUND(W176+U177,5)</f>
        <v>-378.24</v>
      </c>
    </row>
    <row r="178" spans="1:23">
      <c r="A178" s="9"/>
      <c r="B178" s="9"/>
      <c r="C178" s="9"/>
      <c r="D178" s="9"/>
      <c r="E178" s="9" t="s">
        <v>682</v>
      </c>
      <c r="F178" s="9"/>
      <c r="G178" s="9"/>
      <c r="H178" s="9"/>
      <c r="I178" s="9"/>
      <c r="J178" s="9"/>
      <c r="K178" s="10"/>
      <c r="L178" s="9"/>
      <c r="M178" s="9"/>
      <c r="N178" s="9"/>
      <c r="O178" s="9"/>
      <c r="P178" s="9"/>
      <c r="Q178" s="9"/>
      <c r="R178" s="9"/>
      <c r="S178" s="9"/>
      <c r="T178" s="9"/>
      <c r="U178" s="11">
        <f>ROUND(SUM(U176:U177),5)</f>
        <v>-378.24</v>
      </c>
      <c r="V178" s="9"/>
      <c r="W178" s="11">
        <f>W177</f>
        <v>-378.24</v>
      </c>
    </row>
    <row r="179" spans="1:23">
      <c r="A179" s="2"/>
      <c r="B179" s="2"/>
      <c r="C179" s="2"/>
      <c r="D179" s="2"/>
      <c r="E179" s="2" t="s">
        <v>683</v>
      </c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4"/>
      <c r="V179" s="2"/>
      <c r="W179" s="4"/>
    </row>
    <row r="180" spans="1:23" ht="15" thickBot="1">
      <c r="A180" s="1"/>
      <c r="B180" s="1"/>
      <c r="C180" s="1"/>
      <c r="D180" s="1"/>
      <c r="E180" s="1"/>
      <c r="F180" s="1"/>
      <c r="G180" s="5"/>
      <c r="H180" s="5"/>
      <c r="I180" s="5" t="s">
        <v>558</v>
      </c>
      <c r="J180" s="5"/>
      <c r="K180" s="6">
        <v>44806</v>
      </c>
      <c r="L180" s="5"/>
      <c r="M180" s="5" t="s">
        <v>684</v>
      </c>
      <c r="N180" s="5"/>
      <c r="O180" s="5" t="s">
        <v>87</v>
      </c>
      <c r="P180" s="5"/>
      <c r="Q180" s="5" t="s">
        <v>601</v>
      </c>
      <c r="R180" s="5"/>
      <c r="S180" s="5" t="s">
        <v>561</v>
      </c>
      <c r="T180" s="5"/>
      <c r="U180" s="7">
        <v>-98.99</v>
      </c>
      <c r="V180" s="5"/>
      <c r="W180" s="7">
        <f>ROUND(W179+U180,5)</f>
        <v>-98.99</v>
      </c>
    </row>
    <row r="181" spans="1:23" ht="15" thickBot="1">
      <c r="A181" s="9"/>
      <c r="B181" s="9"/>
      <c r="C181" s="9"/>
      <c r="D181" s="9"/>
      <c r="E181" s="9" t="s">
        <v>685</v>
      </c>
      <c r="F181" s="9"/>
      <c r="G181" s="9"/>
      <c r="H181" s="9"/>
      <c r="I181" s="9"/>
      <c r="J181" s="9"/>
      <c r="K181" s="10"/>
      <c r="L181" s="9"/>
      <c r="M181" s="9"/>
      <c r="N181" s="9"/>
      <c r="O181" s="9"/>
      <c r="P181" s="9"/>
      <c r="Q181" s="9"/>
      <c r="R181" s="9"/>
      <c r="S181" s="9"/>
      <c r="T181" s="9"/>
      <c r="U181" s="13">
        <f>ROUND(SUM(U179:U180),5)</f>
        <v>-98.99</v>
      </c>
      <c r="V181" s="9"/>
      <c r="W181" s="13">
        <f>W180</f>
        <v>-98.99</v>
      </c>
    </row>
    <row r="182" spans="1:23" ht="15" thickBot="1">
      <c r="A182" s="9"/>
      <c r="B182" s="9"/>
      <c r="C182" s="9"/>
      <c r="D182" s="9" t="s">
        <v>686</v>
      </c>
      <c r="E182" s="9"/>
      <c r="F182" s="9"/>
      <c r="G182" s="9"/>
      <c r="H182" s="9"/>
      <c r="I182" s="9"/>
      <c r="J182" s="9"/>
      <c r="K182" s="10"/>
      <c r="L182" s="9"/>
      <c r="M182" s="9"/>
      <c r="N182" s="9"/>
      <c r="O182" s="9"/>
      <c r="P182" s="9"/>
      <c r="Q182" s="9"/>
      <c r="R182" s="9"/>
      <c r="S182" s="9"/>
      <c r="T182" s="9"/>
      <c r="U182" s="13">
        <f>ROUND(U175+U178+U181,5)</f>
        <v>-1276.4000000000001</v>
      </c>
      <c r="V182" s="9"/>
      <c r="W182" s="13">
        <f>ROUND(W175+W178+W181,5)</f>
        <v>-1276.4000000000001</v>
      </c>
    </row>
    <row r="183" spans="1:23" ht="15" thickBot="1">
      <c r="A183" s="9"/>
      <c r="B183" s="9"/>
      <c r="C183" s="9" t="s">
        <v>687</v>
      </c>
      <c r="D183" s="9"/>
      <c r="E183" s="9"/>
      <c r="F183" s="9"/>
      <c r="G183" s="9"/>
      <c r="H183" s="9"/>
      <c r="I183" s="9"/>
      <c r="J183" s="9"/>
      <c r="K183" s="10"/>
      <c r="L183" s="9"/>
      <c r="M183" s="9"/>
      <c r="N183" s="9"/>
      <c r="O183" s="9"/>
      <c r="P183" s="9"/>
      <c r="Q183" s="9"/>
      <c r="R183" s="9"/>
      <c r="S183" s="9"/>
      <c r="T183" s="9"/>
      <c r="U183" s="12">
        <f>ROUND(U148+U163+U182,5)</f>
        <v>-3731.15</v>
      </c>
      <c r="V183" s="9"/>
      <c r="W183" s="12">
        <f>ROUND(W148+W163+W182,5)</f>
        <v>-3731.15</v>
      </c>
    </row>
    <row r="184" spans="1:23">
      <c r="A184" s="9"/>
      <c r="B184" s="9" t="s">
        <v>688</v>
      </c>
      <c r="C184" s="9"/>
      <c r="D184" s="9"/>
      <c r="E184" s="9"/>
      <c r="F184" s="9"/>
      <c r="G184" s="9"/>
      <c r="H184" s="9"/>
      <c r="I184" s="9"/>
      <c r="J184" s="9"/>
      <c r="K184" s="10"/>
      <c r="L184" s="9"/>
      <c r="M184" s="9"/>
      <c r="N184" s="9"/>
      <c r="O184" s="9"/>
      <c r="P184" s="9"/>
      <c r="Q184" s="9"/>
      <c r="R184" s="9"/>
      <c r="S184" s="9"/>
      <c r="T184" s="9"/>
      <c r="U184" s="11">
        <f>ROUND(U10+U21+U31+U129+U138+U183,5)</f>
        <v>-64270.04</v>
      </c>
      <c r="V184" s="9"/>
      <c r="W184" s="11">
        <f>ROUND(W10+W21+W31+W129+W138+W183,5)</f>
        <v>-64270.04</v>
      </c>
    </row>
    <row r="185" spans="1:23">
      <c r="A185" s="2"/>
      <c r="B185" s="2" t="s">
        <v>689</v>
      </c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4"/>
      <c r="V185" s="2"/>
      <c r="W185" s="4"/>
    </row>
    <row r="186" spans="1:23">
      <c r="A186" s="2"/>
      <c r="B186" s="2"/>
      <c r="C186" s="2" t="s">
        <v>690</v>
      </c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4"/>
      <c r="V186" s="2"/>
      <c r="W186" s="4"/>
    </row>
    <row r="187" spans="1:23" ht="15" thickBot="1">
      <c r="A187" s="1"/>
      <c r="B187" s="1"/>
      <c r="C187" s="1"/>
      <c r="D187" s="1"/>
      <c r="E187" s="1"/>
      <c r="F187" s="1"/>
      <c r="G187" s="5"/>
      <c r="H187" s="5"/>
      <c r="I187" s="5" t="s">
        <v>558</v>
      </c>
      <c r="J187" s="5"/>
      <c r="K187" s="6">
        <v>44813</v>
      </c>
      <c r="L187" s="5"/>
      <c r="M187" s="5" t="s">
        <v>691</v>
      </c>
      <c r="N187" s="5"/>
      <c r="O187" s="5" t="s">
        <v>60</v>
      </c>
      <c r="P187" s="5"/>
      <c r="Q187" s="5" t="s">
        <v>692</v>
      </c>
      <c r="R187" s="5"/>
      <c r="S187" s="5" t="s">
        <v>561</v>
      </c>
      <c r="T187" s="5"/>
      <c r="U187" s="8">
        <v>-209.19</v>
      </c>
      <c r="V187" s="5"/>
      <c r="W187" s="8">
        <f>ROUND(W186+U187,5)</f>
        <v>-209.19</v>
      </c>
    </row>
    <row r="188" spans="1:23">
      <c r="A188" s="9"/>
      <c r="B188" s="9"/>
      <c r="C188" s="9" t="s">
        <v>693</v>
      </c>
      <c r="D188" s="9"/>
      <c r="E188" s="9"/>
      <c r="F188" s="9"/>
      <c r="G188" s="9"/>
      <c r="H188" s="9"/>
      <c r="I188" s="9"/>
      <c r="J188" s="9"/>
      <c r="K188" s="10"/>
      <c r="L188" s="9"/>
      <c r="M188" s="9"/>
      <c r="N188" s="9"/>
      <c r="O188" s="9"/>
      <c r="P188" s="9"/>
      <c r="Q188" s="9"/>
      <c r="R188" s="9"/>
      <c r="S188" s="9"/>
      <c r="T188" s="9"/>
      <c r="U188" s="11">
        <f>ROUND(SUM(U186:U187),5)</f>
        <v>-209.19</v>
      </c>
      <c r="V188" s="9"/>
      <c r="W188" s="11">
        <f>W187</f>
        <v>-209.19</v>
      </c>
    </row>
    <row r="189" spans="1:23">
      <c r="A189" s="2"/>
      <c r="B189" s="2"/>
      <c r="C189" s="2" t="s">
        <v>694</v>
      </c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4"/>
      <c r="V189" s="2"/>
      <c r="W189" s="4"/>
    </row>
    <row r="190" spans="1:23" ht="15" thickBot="1">
      <c r="A190" s="1"/>
      <c r="B190" s="1"/>
      <c r="C190" s="1"/>
      <c r="D190" s="1"/>
      <c r="E190" s="1"/>
      <c r="F190" s="1"/>
      <c r="G190" s="5"/>
      <c r="H190" s="5"/>
      <c r="I190" s="5" t="s">
        <v>558</v>
      </c>
      <c r="J190" s="5"/>
      <c r="K190" s="6">
        <v>44806</v>
      </c>
      <c r="L190" s="5"/>
      <c r="M190" s="5" t="s">
        <v>695</v>
      </c>
      <c r="N190" s="5"/>
      <c r="O190" s="5" t="s">
        <v>73</v>
      </c>
      <c r="P190" s="5"/>
      <c r="Q190" s="5" t="s">
        <v>696</v>
      </c>
      <c r="R190" s="5"/>
      <c r="S190" s="5" t="s">
        <v>561</v>
      </c>
      <c r="T190" s="5"/>
      <c r="U190" s="7">
        <v>-120.04</v>
      </c>
      <c r="V190" s="5"/>
      <c r="W190" s="7">
        <f>ROUND(W189+U190,5)</f>
        <v>-120.04</v>
      </c>
    </row>
    <row r="191" spans="1:23" ht="15" thickBot="1">
      <c r="A191" s="9"/>
      <c r="B191" s="9"/>
      <c r="C191" s="9" t="s">
        <v>697</v>
      </c>
      <c r="D191" s="9"/>
      <c r="E191" s="9"/>
      <c r="F191" s="9"/>
      <c r="G191" s="9"/>
      <c r="H191" s="9"/>
      <c r="I191" s="9"/>
      <c r="J191" s="9"/>
      <c r="K191" s="10"/>
      <c r="L191" s="9"/>
      <c r="M191" s="9"/>
      <c r="N191" s="9"/>
      <c r="O191" s="9"/>
      <c r="P191" s="9"/>
      <c r="Q191" s="9"/>
      <c r="R191" s="9"/>
      <c r="S191" s="9"/>
      <c r="T191" s="9"/>
      <c r="U191" s="12">
        <f>ROUND(SUM(U189:U190),5)</f>
        <v>-120.04</v>
      </c>
      <c r="V191" s="9"/>
      <c r="W191" s="12">
        <f>W190</f>
        <v>-120.04</v>
      </c>
    </row>
    <row r="192" spans="1:23">
      <c r="A192" s="9"/>
      <c r="B192" s="9" t="s">
        <v>698</v>
      </c>
      <c r="C192" s="9"/>
      <c r="D192" s="9"/>
      <c r="E192" s="9"/>
      <c r="F192" s="9"/>
      <c r="G192" s="9"/>
      <c r="H192" s="9"/>
      <c r="I192" s="9"/>
      <c r="J192" s="9"/>
      <c r="K192" s="10"/>
      <c r="L192" s="9"/>
      <c r="M192" s="9"/>
      <c r="N192" s="9"/>
      <c r="O192" s="9"/>
      <c r="P192" s="9"/>
      <c r="Q192" s="9"/>
      <c r="R192" s="9"/>
      <c r="S192" s="9"/>
      <c r="T192" s="9"/>
      <c r="U192" s="11">
        <f>ROUND(U188+U191,5)</f>
        <v>-329.23</v>
      </c>
      <c r="V192" s="9"/>
      <c r="W192" s="11">
        <f>ROUND(W188+W191,5)</f>
        <v>-329.23</v>
      </c>
    </row>
    <row r="193" spans="1:23">
      <c r="A193" s="2"/>
      <c r="B193" s="2" t="s">
        <v>699</v>
      </c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4"/>
      <c r="V193" s="2"/>
      <c r="W193" s="4"/>
    </row>
    <row r="194" spans="1:23">
      <c r="A194" s="2"/>
      <c r="B194" s="2"/>
      <c r="C194" s="2" t="s">
        <v>700</v>
      </c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4"/>
      <c r="V194" s="2"/>
      <c r="W194" s="4"/>
    </row>
    <row r="195" spans="1:23" ht="15" thickBot="1">
      <c r="A195" s="1"/>
      <c r="B195" s="1"/>
      <c r="C195" s="1"/>
      <c r="D195" s="1"/>
      <c r="E195" s="1"/>
      <c r="F195" s="1"/>
      <c r="G195" s="5"/>
      <c r="H195" s="5"/>
      <c r="I195" s="5" t="s">
        <v>558</v>
      </c>
      <c r="J195" s="5"/>
      <c r="K195" s="6">
        <v>44813</v>
      </c>
      <c r="L195" s="5"/>
      <c r="M195" s="5" t="s">
        <v>601</v>
      </c>
      <c r="N195" s="5"/>
      <c r="O195" s="5" t="s">
        <v>56</v>
      </c>
      <c r="P195" s="5"/>
      <c r="Q195" s="5" t="s">
        <v>701</v>
      </c>
      <c r="R195" s="5"/>
      <c r="S195" s="5" t="s">
        <v>561</v>
      </c>
      <c r="T195" s="5"/>
      <c r="U195" s="8">
        <v>-71.959999999999994</v>
      </c>
      <c r="V195" s="5"/>
      <c r="W195" s="8">
        <f>ROUND(W194+U195,5)</f>
        <v>-71.959999999999994</v>
      </c>
    </row>
    <row r="196" spans="1:23">
      <c r="A196" s="9"/>
      <c r="B196" s="9"/>
      <c r="C196" s="9" t="s">
        <v>702</v>
      </c>
      <c r="D196" s="9"/>
      <c r="E196" s="9"/>
      <c r="F196" s="9"/>
      <c r="G196" s="9"/>
      <c r="H196" s="9"/>
      <c r="I196" s="9"/>
      <c r="J196" s="9"/>
      <c r="K196" s="10"/>
      <c r="L196" s="9"/>
      <c r="M196" s="9"/>
      <c r="N196" s="9"/>
      <c r="O196" s="9"/>
      <c r="P196" s="9"/>
      <c r="Q196" s="9"/>
      <c r="R196" s="9"/>
      <c r="S196" s="9"/>
      <c r="T196" s="9"/>
      <c r="U196" s="11">
        <f>ROUND(SUM(U194:U195),5)</f>
        <v>-71.959999999999994</v>
      </c>
      <c r="V196" s="9"/>
      <c r="W196" s="11">
        <f>W195</f>
        <v>-71.959999999999994</v>
      </c>
    </row>
    <row r="197" spans="1:23">
      <c r="A197" s="2"/>
      <c r="B197" s="2"/>
      <c r="C197" s="2" t="s">
        <v>703</v>
      </c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4"/>
      <c r="V197" s="2"/>
      <c r="W197" s="4"/>
    </row>
    <row r="198" spans="1:23" ht="15" thickBot="1">
      <c r="A198" s="1"/>
      <c r="B198" s="1"/>
      <c r="C198" s="1"/>
      <c r="D198" s="1"/>
      <c r="E198" s="1"/>
      <c r="F198" s="1"/>
      <c r="G198" s="5"/>
      <c r="H198" s="5"/>
      <c r="I198" s="5" t="s">
        <v>558</v>
      </c>
      <c r="J198" s="5"/>
      <c r="K198" s="6">
        <v>44812</v>
      </c>
      <c r="L198" s="5"/>
      <c r="M198" s="5" t="s">
        <v>704</v>
      </c>
      <c r="N198" s="5"/>
      <c r="O198" s="5" t="s">
        <v>69</v>
      </c>
      <c r="P198" s="5"/>
      <c r="Q198" s="5" t="s">
        <v>705</v>
      </c>
      <c r="R198" s="5"/>
      <c r="S198" s="5" t="s">
        <v>561</v>
      </c>
      <c r="T198" s="5"/>
      <c r="U198" s="8">
        <v>-71.930000000000007</v>
      </c>
      <c r="V198" s="5"/>
      <c r="W198" s="8">
        <f>ROUND(W197+U198,5)</f>
        <v>-71.930000000000007</v>
      </c>
    </row>
    <row r="199" spans="1:23">
      <c r="A199" s="9"/>
      <c r="B199" s="9"/>
      <c r="C199" s="9" t="s">
        <v>706</v>
      </c>
      <c r="D199" s="9"/>
      <c r="E199" s="9"/>
      <c r="F199" s="9"/>
      <c r="G199" s="9"/>
      <c r="H199" s="9"/>
      <c r="I199" s="9"/>
      <c r="J199" s="9"/>
      <c r="K199" s="10"/>
      <c r="L199" s="9"/>
      <c r="M199" s="9"/>
      <c r="N199" s="9"/>
      <c r="O199" s="9"/>
      <c r="P199" s="9"/>
      <c r="Q199" s="9"/>
      <c r="R199" s="9"/>
      <c r="S199" s="9"/>
      <c r="T199" s="9"/>
      <c r="U199" s="11">
        <f>ROUND(SUM(U197:U198),5)</f>
        <v>-71.930000000000007</v>
      </c>
      <c r="V199" s="9"/>
      <c r="W199" s="11">
        <f>W198</f>
        <v>-71.930000000000007</v>
      </c>
    </row>
    <row r="200" spans="1:23">
      <c r="A200" s="2"/>
      <c r="B200" s="2"/>
      <c r="C200" s="2" t="s">
        <v>707</v>
      </c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4"/>
      <c r="V200" s="2"/>
      <c r="W200" s="4"/>
    </row>
    <row r="201" spans="1:23">
      <c r="A201" s="2"/>
      <c r="B201" s="2"/>
      <c r="C201" s="2"/>
      <c r="D201" s="2" t="s">
        <v>708</v>
      </c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4"/>
      <c r="V201" s="2"/>
      <c r="W201" s="4"/>
    </row>
    <row r="202" spans="1:23">
      <c r="A202" s="5"/>
      <c r="B202" s="5"/>
      <c r="C202" s="5"/>
      <c r="D202" s="5"/>
      <c r="E202" s="5"/>
      <c r="F202" s="5"/>
      <c r="G202" s="5"/>
      <c r="H202" s="5"/>
      <c r="I202" s="5" t="s">
        <v>558</v>
      </c>
      <c r="J202" s="5"/>
      <c r="K202" s="6">
        <v>44813</v>
      </c>
      <c r="L202" s="5"/>
      <c r="M202" s="5" t="s">
        <v>601</v>
      </c>
      <c r="N202" s="5"/>
      <c r="O202" s="5" t="s">
        <v>56</v>
      </c>
      <c r="P202" s="5"/>
      <c r="Q202" s="5" t="s">
        <v>709</v>
      </c>
      <c r="R202" s="5"/>
      <c r="S202" s="5" t="s">
        <v>561</v>
      </c>
      <c r="T202" s="5"/>
      <c r="U202" s="7">
        <v>-15.99</v>
      </c>
      <c r="V202" s="5"/>
      <c r="W202" s="7">
        <f>ROUND(W201+U202,5)</f>
        <v>-15.99</v>
      </c>
    </row>
    <row r="203" spans="1:23">
      <c r="A203" s="5"/>
      <c r="B203" s="5"/>
      <c r="C203" s="5"/>
      <c r="D203" s="5"/>
      <c r="E203" s="5"/>
      <c r="F203" s="5"/>
      <c r="G203" s="5"/>
      <c r="H203" s="5"/>
      <c r="I203" s="5" t="s">
        <v>558</v>
      </c>
      <c r="J203" s="5"/>
      <c r="K203" s="6">
        <v>44820</v>
      </c>
      <c r="L203" s="5"/>
      <c r="M203" s="5" t="s">
        <v>710</v>
      </c>
      <c r="N203" s="5"/>
      <c r="O203" s="5" t="s">
        <v>86</v>
      </c>
      <c r="P203" s="5"/>
      <c r="Q203" s="5" t="s">
        <v>711</v>
      </c>
      <c r="R203" s="5"/>
      <c r="S203" s="5" t="s">
        <v>561</v>
      </c>
      <c r="T203" s="5"/>
      <c r="U203" s="7">
        <v>-61.05</v>
      </c>
      <c r="V203" s="5"/>
      <c r="W203" s="7">
        <f>ROUND(W202+U203,5)</f>
        <v>-77.040000000000006</v>
      </c>
    </row>
    <row r="204" spans="1:23" ht="15" thickBot="1">
      <c r="A204" s="5"/>
      <c r="B204" s="5"/>
      <c r="C204" s="5"/>
      <c r="D204" s="5"/>
      <c r="E204" s="5"/>
      <c r="F204" s="5"/>
      <c r="G204" s="5"/>
      <c r="H204" s="5"/>
      <c r="I204" s="5" t="s">
        <v>558</v>
      </c>
      <c r="J204" s="5"/>
      <c r="K204" s="6">
        <v>44820</v>
      </c>
      <c r="L204" s="5"/>
      <c r="M204" s="5" t="s">
        <v>710</v>
      </c>
      <c r="N204" s="5"/>
      <c r="O204" s="5" t="s">
        <v>86</v>
      </c>
      <c r="P204" s="5"/>
      <c r="Q204" s="5" t="s">
        <v>712</v>
      </c>
      <c r="R204" s="5"/>
      <c r="S204" s="5" t="s">
        <v>561</v>
      </c>
      <c r="T204" s="5"/>
      <c r="U204" s="8">
        <v>-23.02</v>
      </c>
      <c r="V204" s="5"/>
      <c r="W204" s="8">
        <f>ROUND(W203+U204,5)</f>
        <v>-100.06</v>
      </c>
    </row>
    <row r="205" spans="1:23">
      <c r="A205" s="9"/>
      <c r="B205" s="9"/>
      <c r="C205" s="9"/>
      <c r="D205" s="9" t="s">
        <v>713</v>
      </c>
      <c r="E205" s="9"/>
      <c r="F205" s="9"/>
      <c r="G205" s="9"/>
      <c r="H205" s="9"/>
      <c r="I205" s="9"/>
      <c r="J205" s="9"/>
      <c r="K205" s="10"/>
      <c r="L205" s="9"/>
      <c r="M205" s="9"/>
      <c r="N205" s="9"/>
      <c r="O205" s="9"/>
      <c r="P205" s="9"/>
      <c r="Q205" s="9"/>
      <c r="R205" s="9"/>
      <c r="S205" s="9"/>
      <c r="T205" s="9"/>
      <c r="U205" s="11">
        <f>ROUND(SUM(U201:U204),5)</f>
        <v>-100.06</v>
      </c>
      <c r="V205" s="9"/>
      <c r="W205" s="11">
        <f>W204</f>
        <v>-100.06</v>
      </c>
    </row>
    <row r="206" spans="1:23">
      <c r="A206" s="2"/>
      <c r="B206" s="2"/>
      <c r="C206" s="2"/>
      <c r="D206" s="2" t="s">
        <v>714</v>
      </c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4"/>
      <c r="V206" s="2"/>
      <c r="W206" s="4"/>
    </row>
    <row r="207" spans="1:23" ht="15" thickBot="1">
      <c r="A207" s="1"/>
      <c r="B207" s="1"/>
      <c r="C207" s="1"/>
      <c r="D207" s="1"/>
      <c r="E207" s="1"/>
      <c r="F207" s="1"/>
      <c r="G207" s="5"/>
      <c r="H207" s="5"/>
      <c r="I207" s="5" t="s">
        <v>558</v>
      </c>
      <c r="J207" s="5"/>
      <c r="K207" s="6">
        <v>44813</v>
      </c>
      <c r="L207" s="5"/>
      <c r="M207" s="5" t="s">
        <v>601</v>
      </c>
      <c r="N207" s="5"/>
      <c r="O207" s="5" t="s">
        <v>56</v>
      </c>
      <c r="P207" s="5"/>
      <c r="Q207" s="5" t="s">
        <v>715</v>
      </c>
      <c r="R207" s="5"/>
      <c r="S207" s="5" t="s">
        <v>561</v>
      </c>
      <c r="T207" s="5"/>
      <c r="U207" s="8">
        <v>-2.36</v>
      </c>
      <c r="V207" s="5"/>
      <c r="W207" s="8">
        <f>ROUND(W206+U207,5)</f>
        <v>-2.36</v>
      </c>
    </row>
    <row r="208" spans="1:23">
      <c r="A208" s="9"/>
      <c r="B208" s="9"/>
      <c r="C208" s="9"/>
      <c r="D208" s="9" t="s">
        <v>716</v>
      </c>
      <c r="E208" s="9"/>
      <c r="F208" s="9"/>
      <c r="G208" s="9"/>
      <c r="H208" s="9"/>
      <c r="I208" s="9"/>
      <c r="J208" s="9"/>
      <c r="K208" s="10"/>
      <c r="L208" s="9"/>
      <c r="M208" s="9"/>
      <c r="N208" s="9"/>
      <c r="O208" s="9"/>
      <c r="P208" s="9"/>
      <c r="Q208" s="9"/>
      <c r="R208" s="9"/>
      <c r="S208" s="9"/>
      <c r="T208" s="9"/>
      <c r="U208" s="11">
        <f>ROUND(SUM(U206:U207),5)</f>
        <v>-2.36</v>
      </c>
      <c r="V208" s="9"/>
      <c r="W208" s="11">
        <f>W207</f>
        <v>-2.36</v>
      </c>
    </row>
    <row r="209" spans="1:23">
      <c r="A209" s="2"/>
      <c r="B209" s="2"/>
      <c r="C209" s="2"/>
      <c r="D209" s="2" t="s">
        <v>717</v>
      </c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4"/>
      <c r="V209" s="2"/>
      <c r="W209" s="4"/>
    </row>
    <row r="210" spans="1:23">
      <c r="A210" s="5"/>
      <c r="B210" s="5"/>
      <c r="C210" s="5"/>
      <c r="D210" s="5"/>
      <c r="E210" s="5"/>
      <c r="F210" s="5"/>
      <c r="G210" s="5"/>
      <c r="H210" s="5"/>
      <c r="I210" s="5" t="s">
        <v>558</v>
      </c>
      <c r="J210" s="5"/>
      <c r="K210" s="6">
        <v>44813</v>
      </c>
      <c r="L210" s="5"/>
      <c r="M210" s="5" t="s">
        <v>601</v>
      </c>
      <c r="N210" s="5"/>
      <c r="O210" s="5" t="s">
        <v>56</v>
      </c>
      <c r="P210" s="5"/>
      <c r="Q210" s="5" t="s">
        <v>718</v>
      </c>
      <c r="R210" s="5"/>
      <c r="S210" s="5" t="s">
        <v>561</v>
      </c>
      <c r="T210" s="5"/>
      <c r="U210" s="7">
        <v>-39.979999999999997</v>
      </c>
      <c r="V210" s="5"/>
      <c r="W210" s="7">
        <f>ROUND(W209+U210,5)</f>
        <v>-39.979999999999997</v>
      </c>
    </row>
    <row r="211" spans="1:23" ht="15" thickBot="1">
      <c r="A211" s="5"/>
      <c r="B211" s="5"/>
      <c r="C211" s="5"/>
      <c r="D211" s="5"/>
      <c r="E211" s="5"/>
      <c r="F211" s="5"/>
      <c r="G211" s="5"/>
      <c r="H211" s="5"/>
      <c r="I211" s="5" t="s">
        <v>558</v>
      </c>
      <c r="J211" s="5"/>
      <c r="K211" s="6">
        <v>44813</v>
      </c>
      <c r="L211" s="5"/>
      <c r="M211" s="5" t="s">
        <v>601</v>
      </c>
      <c r="N211" s="5"/>
      <c r="O211" s="5" t="s">
        <v>56</v>
      </c>
      <c r="P211" s="5"/>
      <c r="Q211" s="5" t="s">
        <v>719</v>
      </c>
      <c r="R211" s="5"/>
      <c r="S211" s="5" t="s">
        <v>561</v>
      </c>
      <c r="T211" s="5"/>
      <c r="U211" s="7">
        <v>-20.97</v>
      </c>
      <c r="V211" s="5"/>
      <c r="W211" s="7">
        <f>ROUND(W210+U211,5)</f>
        <v>-60.95</v>
      </c>
    </row>
    <row r="212" spans="1:23" ht="15" thickBot="1">
      <c r="A212" s="9"/>
      <c r="B212" s="9"/>
      <c r="C212" s="9"/>
      <c r="D212" s="9" t="s">
        <v>720</v>
      </c>
      <c r="E212" s="9"/>
      <c r="F212" s="9"/>
      <c r="G212" s="9"/>
      <c r="H212" s="9"/>
      <c r="I212" s="9"/>
      <c r="J212" s="9"/>
      <c r="K212" s="10"/>
      <c r="L212" s="9"/>
      <c r="M212" s="9"/>
      <c r="N212" s="9"/>
      <c r="O212" s="9"/>
      <c r="P212" s="9"/>
      <c r="Q212" s="9"/>
      <c r="R212" s="9"/>
      <c r="S212" s="9"/>
      <c r="T212" s="9"/>
      <c r="U212" s="13">
        <f>ROUND(SUM(U209:U211),5)</f>
        <v>-60.95</v>
      </c>
      <c r="V212" s="9"/>
      <c r="W212" s="13">
        <f>W211</f>
        <v>-60.95</v>
      </c>
    </row>
    <row r="213" spans="1:23" ht="15" thickBot="1">
      <c r="A213" s="9"/>
      <c r="B213" s="9"/>
      <c r="C213" s="9" t="s">
        <v>721</v>
      </c>
      <c r="D213" s="9"/>
      <c r="E213" s="9"/>
      <c r="F213" s="9"/>
      <c r="G213" s="9"/>
      <c r="H213" s="9"/>
      <c r="I213" s="9"/>
      <c r="J213" s="9"/>
      <c r="K213" s="10"/>
      <c r="L213" s="9"/>
      <c r="M213" s="9"/>
      <c r="N213" s="9"/>
      <c r="O213" s="9"/>
      <c r="P213" s="9"/>
      <c r="Q213" s="9"/>
      <c r="R213" s="9"/>
      <c r="S213" s="9"/>
      <c r="T213" s="9"/>
      <c r="U213" s="12">
        <f>ROUND(U205+U208+U212,5)</f>
        <v>-163.37</v>
      </c>
      <c r="V213" s="9"/>
      <c r="W213" s="12">
        <f>ROUND(W205+W208+W212,5)</f>
        <v>-163.37</v>
      </c>
    </row>
    <row r="214" spans="1:23">
      <c r="A214" s="9"/>
      <c r="B214" s="9" t="s">
        <v>722</v>
      </c>
      <c r="C214" s="9"/>
      <c r="D214" s="9"/>
      <c r="E214" s="9"/>
      <c r="F214" s="9"/>
      <c r="G214" s="9"/>
      <c r="H214" s="9"/>
      <c r="I214" s="9"/>
      <c r="J214" s="9"/>
      <c r="K214" s="10"/>
      <c r="L214" s="9"/>
      <c r="M214" s="9"/>
      <c r="N214" s="9"/>
      <c r="O214" s="9"/>
      <c r="P214" s="9"/>
      <c r="Q214" s="9"/>
      <c r="R214" s="9"/>
      <c r="S214" s="9"/>
      <c r="T214" s="9"/>
      <c r="U214" s="11">
        <f>ROUND(U196+U199+U213,5)</f>
        <v>-307.26</v>
      </c>
      <c r="V214" s="9"/>
      <c r="W214" s="11">
        <f>ROUND(W196+W199+W213,5)</f>
        <v>-307.26</v>
      </c>
    </row>
    <row r="215" spans="1:23">
      <c r="A215" s="2"/>
      <c r="B215" s="2" t="s">
        <v>723</v>
      </c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4"/>
      <c r="V215" s="2"/>
      <c r="W215" s="4"/>
    </row>
    <row r="216" spans="1:23">
      <c r="A216" s="2"/>
      <c r="B216" s="2"/>
      <c r="C216" s="2" t="s">
        <v>724</v>
      </c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4"/>
      <c r="V216" s="2"/>
      <c r="W216" s="4"/>
    </row>
    <row r="217" spans="1:23">
      <c r="A217" s="5"/>
      <c r="B217" s="5"/>
      <c r="C217" s="5"/>
      <c r="D217" s="5"/>
      <c r="E217" s="5"/>
      <c r="F217" s="5"/>
      <c r="G217" s="5"/>
      <c r="H217" s="5"/>
      <c r="I217" s="5" t="s">
        <v>578</v>
      </c>
      <c r="J217" s="5"/>
      <c r="K217" s="6">
        <v>44805</v>
      </c>
      <c r="L217" s="5"/>
      <c r="M217" s="5"/>
      <c r="N217" s="5"/>
      <c r="O217" s="5" t="s">
        <v>725</v>
      </c>
      <c r="P217" s="5"/>
      <c r="Q217" s="5" t="s">
        <v>726</v>
      </c>
      <c r="R217" s="5"/>
      <c r="S217" s="5" t="s">
        <v>581</v>
      </c>
      <c r="T217" s="5"/>
      <c r="U217" s="7">
        <v>-66.7</v>
      </c>
      <c r="V217" s="5"/>
      <c r="W217" s="7">
        <f>ROUND(W216+U217,5)</f>
        <v>-66.7</v>
      </c>
    </row>
    <row r="218" spans="1:23">
      <c r="A218" s="5"/>
      <c r="B218" s="5"/>
      <c r="C218" s="5"/>
      <c r="D218" s="5"/>
      <c r="E218" s="5"/>
      <c r="F218" s="5"/>
      <c r="G218" s="5"/>
      <c r="H218" s="5"/>
      <c r="I218" s="5" t="s">
        <v>558</v>
      </c>
      <c r="J218" s="5"/>
      <c r="K218" s="6">
        <v>44820</v>
      </c>
      <c r="L218" s="5"/>
      <c r="M218" s="5" t="s">
        <v>601</v>
      </c>
      <c r="N218" s="5"/>
      <c r="O218" s="5" t="s">
        <v>78</v>
      </c>
      <c r="P218" s="5"/>
      <c r="Q218" s="5" t="s">
        <v>727</v>
      </c>
      <c r="R218" s="5"/>
      <c r="S218" s="5" t="s">
        <v>561</v>
      </c>
      <c r="T218" s="5"/>
      <c r="U218" s="7">
        <v>-94.32</v>
      </c>
      <c r="V218" s="5"/>
      <c r="W218" s="7">
        <f>ROUND(W217+U218,5)</f>
        <v>-161.02000000000001</v>
      </c>
    </row>
    <row r="219" spans="1:23">
      <c r="A219" s="5"/>
      <c r="B219" s="5"/>
      <c r="C219" s="5"/>
      <c r="D219" s="5"/>
      <c r="E219" s="5"/>
      <c r="F219" s="5"/>
      <c r="G219" s="5"/>
      <c r="H219" s="5"/>
      <c r="I219" s="5" t="s">
        <v>558</v>
      </c>
      <c r="J219" s="5"/>
      <c r="K219" s="6">
        <v>44820</v>
      </c>
      <c r="L219" s="5"/>
      <c r="M219" s="5" t="s">
        <v>601</v>
      </c>
      <c r="N219" s="5"/>
      <c r="O219" s="5" t="s">
        <v>78</v>
      </c>
      <c r="P219" s="5"/>
      <c r="Q219" s="5" t="s">
        <v>728</v>
      </c>
      <c r="R219" s="5"/>
      <c r="S219" s="5" t="s">
        <v>561</v>
      </c>
      <c r="T219" s="5"/>
      <c r="U219" s="7">
        <v>-55.9</v>
      </c>
      <c r="V219" s="5"/>
      <c r="W219" s="7">
        <f>ROUND(W218+U219,5)</f>
        <v>-216.92</v>
      </c>
    </row>
    <row r="220" spans="1:23">
      <c r="A220" s="5"/>
      <c r="B220" s="5"/>
      <c r="C220" s="5"/>
      <c r="D220" s="5"/>
      <c r="E220" s="5"/>
      <c r="F220" s="5"/>
      <c r="G220" s="5"/>
      <c r="H220" s="5"/>
      <c r="I220" s="5" t="s">
        <v>36</v>
      </c>
      <c r="J220" s="5"/>
      <c r="K220" s="6">
        <v>44826</v>
      </c>
      <c r="L220" s="5"/>
      <c r="M220" s="5" t="s">
        <v>137</v>
      </c>
      <c r="N220" s="5"/>
      <c r="O220" s="5"/>
      <c r="P220" s="5"/>
      <c r="Q220" s="5" t="s">
        <v>138</v>
      </c>
      <c r="R220" s="5"/>
      <c r="S220" s="5" t="s">
        <v>549</v>
      </c>
      <c r="T220" s="5"/>
      <c r="U220" s="7">
        <v>20</v>
      </c>
      <c r="V220" s="5"/>
      <c r="W220" s="7">
        <f>ROUND(W219+U220,5)</f>
        <v>-196.92</v>
      </c>
    </row>
    <row r="221" spans="1:23">
      <c r="A221" s="5"/>
      <c r="B221" s="5"/>
      <c r="C221" s="5"/>
      <c r="D221" s="5"/>
      <c r="E221" s="5"/>
      <c r="F221" s="5"/>
      <c r="G221" s="5"/>
      <c r="H221" s="5"/>
      <c r="I221" s="5" t="s">
        <v>36</v>
      </c>
      <c r="J221" s="5"/>
      <c r="K221" s="6">
        <v>44826</v>
      </c>
      <c r="L221" s="5"/>
      <c r="M221" s="5" t="s">
        <v>137</v>
      </c>
      <c r="N221" s="5"/>
      <c r="O221" s="5"/>
      <c r="P221" s="5"/>
      <c r="Q221" s="5" t="s">
        <v>139</v>
      </c>
      <c r="R221" s="5"/>
      <c r="S221" s="5" t="s">
        <v>549</v>
      </c>
      <c r="T221" s="5"/>
      <c r="U221" s="7">
        <v>15</v>
      </c>
      <c r="V221" s="5"/>
      <c r="W221" s="7">
        <f>ROUND(W220+U221,5)</f>
        <v>-181.92</v>
      </c>
    </row>
    <row r="222" spans="1:23">
      <c r="A222" s="5"/>
      <c r="B222" s="5"/>
      <c r="C222" s="5"/>
      <c r="D222" s="5"/>
      <c r="E222" s="5"/>
      <c r="F222" s="5"/>
      <c r="G222" s="5"/>
      <c r="H222" s="5"/>
      <c r="I222" s="5" t="s">
        <v>36</v>
      </c>
      <c r="J222" s="5"/>
      <c r="K222" s="6">
        <v>44826</v>
      </c>
      <c r="L222" s="5"/>
      <c r="M222" s="5"/>
      <c r="N222" s="5"/>
      <c r="O222" s="5"/>
      <c r="P222" s="5"/>
      <c r="Q222" s="5" t="s">
        <v>37</v>
      </c>
      <c r="R222" s="5"/>
      <c r="S222" s="5" t="s">
        <v>549</v>
      </c>
      <c r="T222" s="5"/>
      <c r="U222" s="7">
        <v>30</v>
      </c>
      <c r="V222" s="5"/>
      <c r="W222" s="7">
        <f>ROUND(W221+U222,5)</f>
        <v>-151.91999999999999</v>
      </c>
    </row>
    <row r="223" spans="1:23">
      <c r="A223" s="5"/>
      <c r="B223" s="5"/>
      <c r="C223" s="5"/>
      <c r="D223" s="5"/>
      <c r="E223" s="5"/>
      <c r="F223" s="5"/>
      <c r="G223" s="5"/>
      <c r="H223" s="5"/>
      <c r="I223" s="5" t="s">
        <v>36</v>
      </c>
      <c r="J223" s="5"/>
      <c r="K223" s="6">
        <v>44827</v>
      </c>
      <c r="L223" s="5"/>
      <c r="M223" s="5" t="s">
        <v>142</v>
      </c>
      <c r="N223" s="5"/>
      <c r="O223" s="5"/>
      <c r="P223" s="5"/>
      <c r="Q223" s="5" t="s">
        <v>143</v>
      </c>
      <c r="R223" s="5"/>
      <c r="S223" s="5" t="s">
        <v>549</v>
      </c>
      <c r="T223" s="5"/>
      <c r="U223" s="7">
        <v>70</v>
      </c>
      <c r="V223" s="5"/>
      <c r="W223" s="7">
        <f>ROUND(W222+U223,5)</f>
        <v>-81.92</v>
      </c>
    </row>
    <row r="224" spans="1:23" ht="15" thickBot="1">
      <c r="A224" s="5"/>
      <c r="B224" s="5"/>
      <c r="C224" s="5"/>
      <c r="D224" s="5"/>
      <c r="E224" s="5"/>
      <c r="F224" s="5"/>
      <c r="G224" s="5"/>
      <c r="H224" s="5"/>
      <c r="I224" s="5" t="s">
        <v>20</v>
      </c>
      <c r="J224" s="5"/>
      <c r="K224" s="6">
        <v>44827</v>
      </c>
      <c r="L224" s="5"/>
      <c r="M224" s="5" t="s">
        <v>53</v>
      </c>
      <c r="N224" s="5"/>
      <c r="O224" s="5" t="s">
        <v>100</v>
      </c>
      <c r="P224" s="5"/>
      <c r="Q224" s="5" t="s">
        <v>143</v>
      </c>
      <c r="R224" s="5"/>
      <c r="S224" s="5" t="s">
        <v>549</v>
      </c>
      <c r="T224" s="5"/>
      <c r="U224" s="8">
        <v>-70</v>
      </c>
      <c r="V224" s="5"/>
      <c r="W224" s="8">
        <f>ROUND(W223+U224,5)</f>
        <v>-151.91999999999999</v>
      </c>
    </row>
    <row r="225" spans="1:23">
      <c r="A225" s="9"/>
      <c r="B225" s="9"/>
      <c r="C225" s="9" t="s">
        <v>729</v>
      </c>
      <c r="D225" s="9"/>
      <c r="E225" s="9"/>
      <c r="F225" s="9"/>
      <c r="G225" s="9"/>
      <c r="H225" s="9"/>
      <c r="I225" s="9"/>
      <c r="J225" s="9"/>
      <c r="K225" s="10"/>
      <c r="L225" s="9"/>
      <c r="M225" s="9"/>
      <c r="N225" s="9"/>
      <c r="O225" s="9"/>
      <c r="P225" s="9"/>
      <c r="Q225" s="9"/>
      <c r="R225" s="9"/>
      <c r="S225" s="9"/>
      <c r="T225" s="9"/>
      <c r="U225" s="11">
        <v>-151.91999999999999</v>
      </c>
      <c r="V225" s="9"/>
      <c r="W225" s="11">
        <v>-151.91999999999999</v>
      </c>
    </row>
    <row r="226" spans="1:23">
      <c r="A226" s="2"/>
      <c r="B226" s="2"/>
      <c r="C226" s="2" t="s">
        <v>730</v>
      </c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4"/>
      <c r="V226" s="2"/>
      <c r="W226" s="4"/>
    </row>
    <row r="227" spans="1:23">
      <c r="A227" s="2"/>
      <c r="B227" s="2"/>
      <c r="C227" s="2"/>
      <c r="D227" s="2" t="s">
        <v>731</v>
      </c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4"/>
      <c r="V227" s="2"/>
      <c r="W227" s="4"/>
    </row>
    <row r="228" spans="1:23" ht="15" thickBot="1">
      <c r="A228" s="1"/>
      <c r="B228" s="1"/>
      <c r="C228" s="1"/>
      <c r="D228" s="1"/>
      <c r="E228" s="1"/>
      <c r="F228" s="1"/>
      <c r="G228" s="5"/>
      <c r="H228" s="5"/>
      <c r="I228" s="5" t="s">
        <v>36</v>
      </c>
      <c r="J228" s="5"/>
      <c r="K228" s="6">
        <v>44826</v>
      </c>
      <c r="L228" s="5"/>
      <c r="M228" s="5" t="s">
        <v>137</v>
      </c>
      <c r="N228" s="5"/>
      <c r="O228" s="5"/>
      <c r="P228" s="5"/>
      <c r="Q228" s="5" t="s">
        <v>140</v>
      </c>
      <c r="R228" s="5"/>
      <c r="S228" s="5" t="s">
        <v>549</v>
      </c>
      <c r="T228" s="5"/>
      <c r="U228" s="7">
        <v>62.62</v>
      </c>
      <c r="V228" s="5"/>
      <c r="W228" s="7">
        <f>ROUND(W227+U228,5)</f>
        <v>62.62</v>
      </c>
    </row>
    <row r="229" spans="1:23" ht="15" thickBot="1">
      <c r="A229" s="9"/>
      <c r="B229" s="9"/>
      <c r="C229" s="9"/>
      <c r="D229" s="9" t="s">
        <v>732</v>
      </c>
      <c r="E229" s="9"/>
      <c r="F229" s="9"/>
      <c r="G229" s="9"/>
      <c r="H229" s="9"/>
      <c r="I229" s="9"/>
      <c r="J229" s="9"/>
      <c r="K229" s="10"/>
      <c r="L229" s="9"/>
      <c r="M229" s="9"/>
      <c r="N229" s="9"/>
      <c r="O229" s="9"/>
      <c r="P229" s="9"/>
      <c r="Q229" s="9"/>
      <c r="R229" s="9"/>
      <c r="S229" s="9"/>
      <c r="T229" s="9"/>
      <c r="U229" s="13">
        <f>ROUND(SUM(U227:U228),5)</f>
        <v>62.62</v>
      </c>
      <c r="V229" s="9"/>
      <c r="W229" s="13">
        <f>W228</f>
        <v>62.62</v>
      </c>
    </row>
    <row r="230" spans="1:23" ht="15" thickBot="1">
      <c r="A230" s="9"/>
      <c r="B230" s="9"/>
      <c r="C230" s="9" t="s">
        <v>733</v>
      </c>
      <c r="D230" s="9"/>
      <c r="E230" s="9"/>
      <c r="F230" s="9"/>
      <c r="G230" s="9"/>
      <c r="H230" s="9"/>
      <c r="I230" s="9"/>
      <c r="J230" s="9"/>
      <c r="K230" s="10"/>
      <c r="L230" s="9"/>
      <c r="M230" s="9"/>
      <c r="N230" s="9"/>
      <c r="O230" s="9"/>
      <c r="P230" s="9"/>
      <c r="Q230" s="9"/>
      <c r="R230" s="9"/>
      <c r="S230" s="9"/>
      <c r="T230" s="9"/>
      <c r="U230" s="12">
        <f>U229</f>
        <v>62.62</v>
      </c>
      <c r="V230" s="9"/>
      <c r="W230" s="12">
        <f>W229</f>
        <v>62.62</v>
      </c>
    </row>
    <row r="231" spans="1:23">
      <c r="A231" s="9"/>
      <c r="B231" s="9" t="s">
        <v>734</v>
      </c>
      <c r="C231" s="9"/>
      <c r="D231" s="9"/>
      <c r="E231" s="9"/>
      <c r="F231" s="9"/>
      <c r="G231" s="9"/>
      <c r="H231" s="9"/>
      <c r="I231" s="9"/>
      <c r="J231" s="9"/>
      <c r="K231" s="10"/>
      <c r="L231" s="9"/>
      <c r="M231" s="9"/>
      <c r="N231" s="9"/>
      <c r="O231" s="9"/>
      <c r="P231" s="9"/>
      <c r="Q231" s="9"/>
      <c r="R231" s="9"/>
      <c r="S231" s="9"/>
      <c r="T231" s="9"/>
      <c r="U231" s="11">
        <f>ROUND(U225+U230,5)</f>
        <v>-89.3</v>
      </c>
      <c r="V231" s="9"/>
      <c r="W231" s="11">
        <f>ROUND(W225+W230,5)</f>
        <v>-89.3</v>
      </c>
    </row>
    <row r="232" spans="1:23">
      <c r="A232" s="2"/>
      <c r="B232" s="2" t="s">
        <v>735</v>
      </c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4"/>
      <c r="V232" s="2"/>
      <c r="W232" s="4"/>
    </row>
    <row r="233" spans="1:23">
      <c r="A233" s="2"/>
      <c r="B233" s="2"/>
      <c r="C233" s="2" t="s">
        <v>736</v>
      </c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4"/>
      <c r="V233" s="2"/>
      <c r="W233" s="4"/>
    </row>
    <row r="234" spans="1:23">
      <c r="A234" s="2"/>
      <c r="B234" s="2"/>
      <c r="C234" s="2"/>
      <c r="D234" s="2" t="s">
        <v>737</v>
      </c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4"/>
      <c r="V234" s="2"/>
      <c r="W234" s="4"/>
    </row>
    <row r="235" spans="1:23" ht="15" thickBot="1">
      <c r="A235" s="1"/>
      <c r="B235" s="1"/>
      <c r="C235" s="1"/>
      <c r="D235" s="1"/>
      <c r="E235" s="1"/>
      <c r="F235" s="1"/>
      <c r="G235" s="5"/>
      <c r="H235" s="5"/>
      <c r="I235" s="5" t="s">
        <v>558</v>
      </c>
      <c r="J235" s="5"/>
      <c r="K235" s="6">
        <v>44813</v>
      </c>
      <c r="L235" s="5"/>
      <c r="M235" s="5" t="s">
        <v>738</v>
      </c>
      <c r="N235" s="5"/>
      <c r="O235" s="5" t="s">
        <v>35</v>
      </c>
      <c r="P235" s="5"/>
      <c r="Q235" s="5" t="s">
        <v>739</v>
      </c>
      <c r="R235" s="5"/>
      <c r="S235" s="5" t="s">
        <v>561</v>
      </c>
      <c r="T235" s="5"/>
      <c r="U235" s="8">
        <v>-954</v>
      </c>
      <c r="V235" s="5"/>
      <c r="W235" s="8">
        <f>ROUND(W234+U235,5)</f>
        <v>-954</v>
      </c>
    </row>
    <row r="236" spans="1:23">
      <c r="A236" s="9"/>
      <c r="B236" s="9"/>
      <c r="C236" s="9"/>
      <c r="D236" s="9" t="s">
        <v>740</v>
      </c>
      <c r="E236" s="9"/>
      <c r="F236" s="9"/>
      <c r="G236" s="9"/>
      <c r="H236" s="9"/>
      <c r="I236" s="9"/>
      <c r="J236" s="9"/>
      <c r="K236" s="10"/>
      <c r="L236" s="9"/>
      <c r="M236" s="9"/>
      <c r="N236" s="9"/>
      <c r="O236" s="9"/>
      <c r="P236" s="9"/>
      <c r="Q236" s="9"/>
      <c r="R236" s="9"/>
      <c r="S236" s="9"/>
      <c r="T236" s="9"/>
      <c r="U236" s="11">
        <f>ROUND(SUM(U234:U235),5)</f>
        <v>-954</v>
      </c>
      <c r="V236" s="9"/>
      <c r="W236" s="11">
        <f>W235</f>
        <v>-954</v>
      </c>
    </row>
    <row r="237" spans="1:23">
      <c r="A237" s="2"/>
      <c r="B237" s="2"/>
      <c r="C237" s="2"/>
      <c r="D237" s="2" t="s">
        <v>741</v>
      </c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4"/>
      <c r="V237" s="2"/>
      <c r="W237" s="4"/>
    </row>
    <row r="238" spans="1:23" ht="15" thickBot="1">
      <c r="A238" s="1"/>
      <c r="B238" s="1"/>
      <c r="C238" s="1"/>
      <c r="D238" s="1"/>
      <c r="E238" s="1"/>
      <c r="F238" s="1"/>
      <c r="G238" s="5"/>
      <c r="H238" s="5"/>
      <c r="I238" s="5" t="s">
        <v>558</v>
      </c>
      <c r="J238" s="5"/>
      <c r="K238" s="6">
        <v>44806</v>
      </c>
      <c r="L238" s="5"/>
      <c r="M238" s="5" t="s">
        <v>742</v>
      </c>
      <c r="N238" s="5"/>
      <c r="O238" s="5" t="s">
        <v>468</v>
      </c>
      <c r="P238" s="5"/>
      <c r="Q238" s="5" t="s">
        <v>743</v>
      </c>
      <c r="R238" s="5"/>
      <c r="S238" s="5" t="s">
        <v>561</v>
      </c>
      <c r="T238" s="5"/>
      <c r="U238" s="7">
        <v>-158.91999999999999</v>
      </c>
      <c r="V238" s="5"/>
      <c r="W238" s="7">
        <f>ROUND(W237+U238,5)</f>
        <v>-158.91999999999999</v>
      </c>
    </row>
    <row r="239" spans="1:23" ht="15" thickBot="1">
      <c r="A239" s="9"/>
      <c r="B239" s="9"/>
      <c r="C239" s="9"/>
      <c r="D239" s="9" t="s">
        <v>744</v>
      </c>
      <c r="E239" s="9"/>
      <c r="F239" s="9"/>
      <c r="G239" s="9"/>
      <c r="H239" s="9"/>
      <c r="I239" s="9"/>
      <c r="J239" s="9"/>
      <c r="K239" s="10"/>
      <c r="L239" s="9"/>
      <c r="M239" s="9"/>
      <c r="N239" s="9"/>
      <c r="O239" s="9"/>
      <c r="P239" s="9"/>
      <c r="Q239" s="9"/>
      <c r="R239" s="9"/>
      <c r="S239" s="9"/>
      <c r="T239" s="9"/>
      <c r="U239" s="13">
        <f>ROUND(SUM(U237:U238),5)</f>
        <v>-158.91999999999999</v>
      </c>
      <c r="V239" s="9"/>
      <c r="W239" s="13">
        <f>W238</f>
        <v>-158.91999999999999</v>
      </c>
    </row>
    <row r="240" spans="1:23" ht="15" thickBot="1">
      <c r="A240" s="9"/>
      <c r="B240" s="9"/>
      <c r="C240" s="9" t="s">
        <v>745</v>
      </c>
      <c r="D240" s="9"/>
      <c r="E240" s="9"/>
      <c r="F240" s="9"/>
      <c r="G240" s="9"/>
      <c r="H240" s="9"/>
      <c r="I240" s="9"/>
      <c r="J240" s="9"/>
      <c r="K240" s="10"/>
      <c r="L240" s="9"/>
      <c r="M240" s="9"/>
      <c r="N240" s="9"/>
      <c r="O240" s="9"/>
      <c r="P240" s="9"/>
      <c r="Q240" s="9"/>
      <c r="R240" s="9"/>
      <c r="S240" s="9"/>
      <c r="T240" s="9"/>
      <c r="U240" s="13">
        <f>ROUND(U236+U239,5)</f>
        <v>-1112.92</v>
      </c>
      <c r="V240" s="9"/>
      <c r="W240" s="13">
        <f>ROUND(W236+W239,5)</f>
        <v>-1112.92</v>
      </c>
    </row>
    <row r="241" spans="1:23" ht="15" thickBot="1">
      <c r="A241" s="9"/>
      <c r="B241" s="9" t="s">
        <v>746</v>
      </c>
      <c r="C241" s="9"/>
      <c r="D241" s="9"/>
      <c r="E241" s="9"/>
      <c r="F241" s="9"/>
      <c r="G241" s="9"/>
      <c r="H241" s="9"/>
      <c r="I241" s="9"/>
      <c r="J241" s="9"/>
      <c r="K241" s="10"/>
      <c r="L241" s="9"/>
      <c r="M241" s="9"/>
      <c r="N241" s="9"/>
      <c r="O241" s="9"/>
      <c r="P241" s="9"/>
      <c r="Q241" s="9"/>
      <c r="R241" s="9"/>
      <c r="S241" s="9"/>
      <c r="T241" s="9"/>
      <c r="U241" s="13">
        <f>U240</f>
        <v>-1112.92</v>
      </c>
      <c r="V241" s="9"/>
      <c r="W241" s="13">
        <f>W240</f>
        <v>-1112.92</v>
      </c>
    </row>
    <row r="242" spans="1:23" s="17" customFormat="1" ht="10.7" thickBot="1">
      <c r="A242" s="14" t="s">
        <v>747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5"/>
      <c r="L242" s="14"/>
      <c r="M242" s="14"/>
      <c r="N242" s="14"/>
      <c r="O242" s="14"/>
      <c r="P242" s="14"/>
      <c r="Q242" s="14"/>
      <c r="R242" s="14"/>
      <c r="S242" s="14"/>
      <c r="T242" s="14"/>
      <c r="U242" s="16">
        <f>ROUND(U6+U184+U192+U214+U231+U241,5)</f>
        <v>-66102.52</v>
      </c>
      <c r="V242" s="14"/>
      <c r="W242" s="16">
        <f>ROUND(W6+W184+W192+W214+W231+W241,5)</f>
        <v>-66102.52</v>
      </c>
    </row>
    <row r="243" spans="1:23" ht="15" thickTop="1"/>
  </sheetData>
  <pageMargins left="0.7" right="0.7" top="0.75" bottom="0.75" header="0.1" footer="0.3"/>
  <pageSetup orientation="portrait" r:id="rId1"/>
  <headerFooter>
    <oddHeader>&amp;L&amp;"Arial,Bold"&amp;8 2:02 PM
&amp;"Arial,Bold"&amp;8 10/10/22
&amp;"Arial,Bold"&amp;8 Accrual Basis&amp;C&amp;"Arial,Bold"&amp;12 Nederland Fire Protection District
&amp;"Arial,Bold"&amp;14 Transaction Detail By Account
&amp;"Arial,Bold"&amp;10 September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83A8-09C6-43DE-8481-DD2031AFB23F}">
  <sheetPr codeName="Sheet3"/>
  <dimension ref="A1:G69"/>
  <sheetViews>
    <sheetView workbookViewId="0">
      <pane xSplit="6" ySplit="1" topLeftCell="G38" activePane="bottomRight" state="frozenSplit"/>
      <selection pane="bottomRight" activeCell="I56" sqref="I56"/>
      <selection pane="bottomLeft" activeCell="A2" sqref="A2"/>
      <selection pane="topRight" activeCell="G1" sqref="G1"/>
    </sheetView>
  </sheetViews>
  <sheetFormatPr defaultRowHeight="14.65"/>
  <cols>
    <col min="1" max="5" width="2.85546875" style="17" customWidth="1"/>
    <col min="6" max="6" width="24.42578125" style="17" customWidth="1"/>
    <col min="7" max="7" width="10.85546875" bestFit="1" customWidth="1"/>
  </cols>
  <sheetData>
    <row r="1" spans="1:7" s="20" customFormat="1" ht="15" thickBot="1">
      <c r="A1" s="23"/>
      <c r="B1" s="23"/>
      <c r="C1" s="23"/>
      <c r="D1" s="23"/>
      <c r="E1" s="23"/>
      <c r="F1" s="23"/>
      <c r="G1" s="22" t="s">
        <v>748</v>
      </c>
    </row>
    <row r="2" spans="1:7" ht="15" thickTop="1">
      <c r="A2" s="14" t="s">
        <v>749</v>
      </c>
      <c r="B2" s="14"/>
      <c r="C2" s="14"/>
      <c r="D2" s="14"/>
      <c r="E2" s="14"/>
      <c r="F2" s="14"/>
      <c r="G2" s="11"/>
    </row>
    <row r="3" spans="1:7">
      <c r="A3" s="14"/>
      <c r="B3" s="14" t="s">
        <v>750</v>
      </c>
      <c r="C3" s="14"/>
      <c r="D3" s="14"/>
      <c r="E3" s="14"/>
      <c r="F3" s="14"/>
      <c r="G3" s="11"/>
    </row>
    <row r="4" spans="1:7">
      <c r="A4" s="14"/>
      <c r="B4" s="14"/>
      <c r="C4" s="14" t="s">
        <v>751</v>
      </c>
      <c r="D4" s="14"/>
      <c r="E4" s="14"/>
      <c r="F4" s="14"/>
      <c r="G4" s="11"/>
    </row>
    <row r="5" spans="1:7">
      <c r="A5" s="14"/>
      <c r="B5" s="14"/>
      <c r="C5" s="14"/>
      <c r="D5" s="14" t="s">
        <v>752</v>
      </c>
      <c r="E5" s="14"/>
      <c r="F5" s="14"/>
      <c r="G5" s="11"/>
    </row>
    <row r="6" spans="1:7">
      <c r="A6" s="14"/>
      <c r="B6" s="14"/>
      <c r="C6" s="14"/>
      <c r="D6" s="14"/>
      <c r="E6" s="14" t="s">
        <v>753</v>
      </c>
      <c r="F6" s="14"/>
      <c r="G6" s="11">
        <v>250000</v>
      </c>
    </row>
    <row r="7" spans="1:7">
      <c r="A7" s="14"/>
      <c r="B7" s="14"/>
      <c r="C7" s="14"/>
      <c r="D7" s="14"/>
      <c r="E7" s="14" t="s">
        <v>754</v>
      </c>
      <c r="F7" s="14"/>
      <c r="G7" s="11">
        <v>203000</v>
      </c>
    </row>
    <row r="8" spans="1:7">
      <c r="A8" s="14"/>
      <c r="B8" s="14"/>
      <c r="C8" s="14"/>
      <c r="D8" s="14"/>
      <c r="E8" s="14" t="s">
        <v>755</v>
      </c>
      <c r="F8" s="14"/>
      <c r="G8" s="11">
        <v>39166</v>
      </c>
    </row>
    <row r="9" spans="1:7">
      <c r="A9" s="14"/>
      <c r="B9" s="14"/>
      <c r="C9" s="14"/>
      <c r="D9" s="14"/>
      <c r="E9" s="14" t="s">
        <v>549</v>
      </c>
      <c r="F9" s="14"/>
      <c r="G9" s="11">
        <v>35370.81</v>
      </c>
    </row>
    <row r="10" spans="1:7">
      <c r="A10" s="14"/>
      <c r="B10" s="14"/>
      <c r="C10" s="14"/>
      <c r="D10" s="14"/>
      <c r="E10" s="14" t="s">
        <v>550</v>
      </c>
      <c r="F10" s="14"/>
      <c r="G10" s="11">
        <v>200760.3</v>
      </c>
    </row>
    <row r="11" spans="1:7" ht="15" thickBot="1">
      <c r="A11" s="14"/>
      <c r="B11" s="14"/>
      <c r="C11" s="14"/>
      <c r="D11" s="14"/>
      <c r="E11" s="14" t="s">
        <v>551</v>
      </c>
      <c r="F11" s="14"/>
      <c r="G11" s="11">
        <v>-4.95</v>
      </c>
    </row>
    <row r="12" spans="1:7" ht="15" thickBot="1">
      <c r="A12" s="14"/>
      <c r="B12" s="14"/>
      <c r="C12" s="14"/>
      <c r="D12" s="14" t="s">
        <v>756</v>
      </c>
      <c r="E12" s="14"/>
      <c r="F12" s="14"/>
      <c r="G12" s="12">
        <f>ROUND(SUM(G5:G11),5)</f>
        <v>728292.16</v>
      </c>
    </row>
    <row r="13" spans="1:7">
      <c r="A13" s="14"/>
      <c r="B13" s="14"/>
      <c r="C13" s="14" t="s">
        <v>757</v>
      </c>
      <c r="D13" s="14"/>
      <c r="E13" s="14"/>
      <c r="F13" s="14"/>
      <c r="G13" s="11">
        <f>ROUND(G4+G12,5)</f>
        <v>728292.16</v>
      </c>
    </row>
    <row r="14" spans="1:7">
      <c r="A14" s="14"/>
      <c r="B14" s="14"/>
      <c r="C14" s="14" t="s">
        <v>758</v>
      </c>
      <c r="D14" s="14"/>
      <c r="E14" s="14"/>
      <c r="F14" s="14"/>
      <c r="G14" s="11"/>
    </row>
    <row r="15" spans="1:7" ht="15" thickBot="1">
      <c r="A15" s="14"/>
      <c r="B15" s="14"/>
      <c r="C15" s="14"/>
      <c r="D15" s="14" t="s">
        <v>759</v>
      </c>
      <c r="E15" s="14"/>
      <c r="F15" s="14"/>
      <c r="G15" s="11">
        <v>374</v>
      </c>
    </row>
    <row r="16" spans="1:7" ht="15" thickBot="1">
      <c r="A16" s="14"/>
      <c r="B16" s="14"/>
      <c r="C16" s="14" t="s">
        <v>760</v>
      </c>
      <c r="D16" s="14"/>
      <c r="E16" s="14"/>
      <c r="F16" s="14"/>
      <c r="G16" s="12">
        <f>ROUND(SUM(G14:G15),5)</f>
        <v>374</v>
      </c>
    </row>
    <row r="17" spans="1:7">
      <c r="A17" s="14"/>
      <c r="B17" s="14" t="s">
        <v>761</v>
      </c>
      <c r="C17" s="14"/>
      <c r="D17" s="14"/>
      <c r="E17" s="14"/>
      <c r="F17" s="14"/>
      <c r="G17" s="11">
        <f>ROUND(G3+G13+G16,5)</f>
        <v>728666.16</v>
      </c>
    </row>
    <row r="18" spans="1:7">
      <c r="A18" s="14"/>
      <c r="B18" s="14" t="s">
        <v>762</v>
      </c>
      <c r="C18" s="14"/>
      <c r="D18" s="14"/>
      <c r="E18" s="14"/>
      <c r="F18" s="14"/>
      <c r="G18" s="11"/>
    </row>
    <row r="19" spans="1:7">
      <c r="A19" s="14"/>
      <c r="B19" s="14"/>
      <c r="C19" s="14" t="s">
        <v>763</v>
      </c>
      <c r="D19" s="14"/>
      <c r="E19" s="14"/>
      <c r="F19" s="14"/>
      <c r="G19" s="11">
        <v>2442425.06</v>
      </c>
    </row>
    <row r="20" spans="1:7">
      <c r="A20" s="14"/>
      <c r="B20" s="14"/>
      <c r="C20" s="14" t="s">
        <v>764</v>
      </c>
      <c r="D20" s="14"/>
      <c r="E20" s="14"/>
      <c r="F20" s="14"/>
      <c r="G20" s="11">
        <v>430111.73</v>
      </c>
    </row>
    <row r="21" spans="1:7">
      <c r="A21" s="14"/>
      <c r="B21" s="14"/>
      <c r="C21" s="14" t="s">
        <v>765</v>
      </c>
      <c r="D21" s="14"/>
      <c r="E21" s="14"/>
      <c r="F21" s="14"/>
      <c r="G21" s="11">
        <v>129838</v>
      </c>
    </row>
    <row r="22" spans="1:7">
      <c r="A22" s="14"/>
      <c r="B22" s="14"/>
      <c r="C22" s="14" t="s">
        <v>766</v>
      </c>
      <c r="D22" s="14"/>
      <c r="E22" s="14"/>
      <c r="F22" s="14"/>
      <c r="G22" s="11">
        <v>141816.29999999999</v>
      </c>
    </row>
    <row r="23" spans="1:7">
      <c r="A23" s="14"/>
      <c r="B23" s="14"/>
      <c r="C23" s="14" t="s">
        <v>767</v>
      </c>
      <c r="D23" s="14"/>
      <c r="E23" s="14"/>
      <c r="F23" s="14"/>
      <c r="G23" s="11">
        <v>7000</v>
      </c>
    </row>
    <row r="24" spans="1:7">
      <c r="A24" s="14"/>
      <c r="B24" s="14"/>
      <c r="C24" s="14" t="s">
        <v>768</v>
      </c>
      <c r="D24" s="14"/>
      <c r="E24" s="14"/>
      <c r="F24" s="14"/>
      <c r="G24" s="11">
        <v>90735.85</v>
      </c>
    </row>
    <row r="25" spans="1:7">
      <c r="A25" s="14"/>
      <c r="B25" s="14"/>
      <c r="C25" s="14" t="s">
        <v>769</v>
      </c>
      <c r="D25" s="14"/>
      <c r="E25" s="14"/>
      <c r="F25" s="14"/>
      <c r="G25" s="11">
        <v>1591932.98</v>
      </c>
    </row>
    <row r="26" spans="1:7">
      <c r="A26" s="14"/>
      <c r="B26" s="14"/>
      <c r="C26" s="14" t="s">
        <v>770</v>
      </c>
      <c r="D26" s="14"/>
      <c r="E26" s="14"/>
      <c r="F26" s="14"/>
      <c r="G26" s="11">
        <v>-2841758</v>
      </c>
    </row>
    <row r="27" spans="1:7" ht="15" thickBot="1">
      <c r="A27" s="14"/>
      <c r="B27" s="14"/>
      <c r="C27" s="14" t="s">
        <v>771</v>
      </c>
      <c r="D27" s="14"/>
      <c r="E27" s="14"/>
      <c r="F27" s="14"/>
      <c r="G27" s="11">
        <v>-1992101.92</v>
      </c>
    </row>
    <row r="28" spans="1:7" ht="15" thickBot="1">
      <c r="A28" s="14"/>
      <c r="B28" s="14" t="s">
        <v>772</v>
      </c>
      <c r="C28" s="14"/>
      <c r="D28" s="14"/>
      <c r="E28" s="14"/>
      <c r="F28" s="14"/>
      <c r="G28" s="13">
        <f>ROUND(SUM(G18:G27),5)</f>
        <v>0</v>
      </c>
    </row>
    <row r="29" spans="1:7" s="17" customFormat="1" ht="10.7" thickBot="1">
      <c r="A29" s="14" t="s">
        <v>773</v>
      </c>
      <c r="B29" s="14"/>
      <c r="C29" s="14"/>
      <c r="D29" s="14"/>
      <c r="E29" s="14"/>
      <c r="F29" s="14"/>
      <c r="G29" s="16">
        <f>ROUND(G2+G17+G28,5)</f>
        <v>728666.16</v>
      </c>
    </row>
    <row r="30" spans="1:7" ht="15" thickTop="1">
      <c r="A30" s="14" t="s">
        <v>774</v>
      </c>
      <c r="B30" s="14"/>
      <c r="C30" s="14"/>
      <c r="D30" s="14"/>
      <c r="E30" s="14"/>
      <c r="F30" s="14"/>
      <c r="G30" s="11"/>
    </row>
    <row r="31" spans="1:7">
      <c r="A31" s="14"/>
      <c r="B31" s="14" t="s">
        <v>775</v>
      </c>
      <c r="C31" s="14"/>
      <c r="D31" s="14"/>
      <c r="E31" s="14"/>
      <c r="F31" s="14"/>
      <c r="G31" s="11"/>
    </row>
    <row r="32" spans="1:7">
      <c r="A32" s="14"/>
      <c r="B32" s="14"/>
      <c r="C32" s="14" t="s">
        <v>776</v>
      </c>
      <c r="D32" s="14"/>
      <c r="E32" s="14"/>
      <c r="F32" s="14"/>
      <c r="G32" s="11"/>
    </row>
    <row r="33" spans="1:7">
      <c r="A33" s="14"/>
      <c r="B33" s="14"/>
      <c r="C33" s="14"/>
      <c r="D33" s="14" t="s">
        <v>777</v>
      </c>
      <c r="E33" s="14"/>
      <c r="F33" s="14"/>
      <c r="G33" s="11"/>
    </row>
    <row r="34" spans="1:7" ht="15" thickBot="1">
      <c r="A34" s="14"/>
      <c r="B34" s="14"/>
      <c r="C34" s="14"/>
      <c r="D34" s="14"/>
      <c r="E34" s="14" t="s">
        <v>561</v>
      </c>
      <c r="F34" s="14"/>
      <c r="G34" s="21">
        <v>1823.28</v>
      </c>
    </row>
    <row r="35" spans="1:7">
      <c r="A35" s="14"/>
      <c r="B35" s="14"/>
      <c r="C35" s="14"/>
      <c r="D35" s="14" t="s">
        <v>778</v>
      </c>
      <c r="E35" s="14"/>
      <c r="F35" s="14"/>
      <c r="G35" s="11">
        <f>ROUND(SUM(G33:G34),5)</f>
        <v>1823.28</v>
      </c>
    </row>
    <row r="36" spans="1:7">
      <c r="A36" s="14"/>
      <c r="B36" s="14"/>
      <c r="C36" s="14"/>
      <c r="D36" s="14" t="s">
        <v>779</v>
      </c>
      <c r="E36" s="14"/>
      <c r="F36" s="14"/>
      <c r="G36" s="11"/>
    </row>
    <row r="37" spans="1:7" ht="15" thickBot="1">
      <c r="A37" s="14"/>
      <c r="B37" s="14"/>
      <c r="C37" s="14"/>
      <c r="D37" s="14"/>
      <c r="E37" s="14" t="s">
        <v>32</v>
      </c>
      <c r="F37" s="14"/>
      <c r="G37" s="21">
        <v>207.96</v>
      </c>
    </row>
    <row r="38" spans="1:7">
      <c r="A38" s="14"/>
      <c r="B38" s="14"/>
      <c r="C38" s="14"/>
      <c r="D38" s="14" t="s">
        <v>780</v>
      </c>
      <c r="E38" s="14"/>
      <c r="F38" s="14"/>
      <c r="G38" s="11">
        <f>ROUND(SUM(G36:G37),5)</f>
        <v>207.96</v>
      </c>
    </row>
    <row r="39" spans="1:7">
      <c r="A39" s="14"/>
      <c r="B39" s="14"/>
      <c r="C39" s="14"/>
      <c r="D39" s="14" t="s">
        <v>781</v>
      </c>
      <c r="E39" s="14"/>
      <c r="F39" s="14"/>
      <c r="G39" s="11"/>
    </row>
    <row r="40" spans="1:7">
      <c r="A40" s="14"/>
      <c r="B40" s="14"/>
      <c r="C40" s="14"/>
      <c r="D40" s="14"/>
      <c r="E40" s="14" t="s">
        <v>782</v>
      </c>
      <c r="F40" s="14"/>
      <c r="G40" s="11">
        <v>-34.729999999999997</v>
      </c>
    </row>
    <row r="41" spans="1:7">
      <c r="A41" s="14"/>
      <c r="B41" s="14"/>
      <c r="C41" s="14"/>
      <c r="D41" s="14"/>
      <c r="E41" s="14" t="s">
        <v>783</v>
      </c>
      <c r="F41" s="14"/>
      <c r="G41" s="11"/>
    </row>
    <row r="42" spans="1:7" ht="15" thickBot="1">
      <c r="A42" s="14"/>
      <c r="B42" s="14"/>
      <c r="C42" s="14"/>
      <c r="D42" s="14"/>
      <c r="E42" s="14"/>
      <c r="F42" s="14" t="s">
        <v>47</v>
      </c>
      <c r="G42" s="21">
        <v>81.12</v>
      </c>
    </row>
    <row r="43" spans="1:7">
      <c r="A43" s="14"/>
      <c r="B43" s="14"/>
      <c r="C43" s="14"/>
      <c r="D43" s="14"/>
      <c r="E43" s="14" t="s">
        <v>784</v>
      </c>
      <c r="F43" s="14"/>
      <c r="G43" s="11">
        <f>ROUND(SUM(G41:G42),5)</f>
        <v>81.12</v>
      </c>
    </row>
    <row r="44" spans="1:7">
      <c r="A44" s="14"/>
      <c r="B44" s="14"/>
      <c r="C44" s="14"/>
      <c r="D44" s="14"/>
      <c r="E44" s="14" t="s">
        <v>785</v>
      </c>
      <c r="F44" s="14"/>
      <c r="G44" s="11"/>
    </row>
    <row r="45" spans="1:7">
      <c r="A45" s="14"/>
      <c r="B45" s="14"/>
      <c r="C45" s="14"/>
      <c r="D45" s="14"/>
      <c r="E45" s="14"/>
      <c r="F45" s="14" t="s">
        <v>786</v>
      </c>
      <c r="G45" s="11">
        <v>969.33</v>
      </c>
    </row>
    <row r="46" spans="1:7" ht="15" thickBot="1">
      <c r="A46" s="14"/>
      <c r="B46" s="14"/>
      <c r="C46" s="14"/>
      <c r="D46" s="14"/>
      <c r="E46" s="14"/>
      <c r="F46" s="14" t="s">
        <v>787</v>
      </c>
      <c r="G46" s="21">
        <v>34.159999999999997</v>
      </c>
    </row>
    <row r="47" spans="1:7">
      <c r="A47" s="14"/>
      <c r="B47" s="14"/>
      <c r="C47" s="14"/>
      <c r="D47" s="14"/>
      <c r="E47" s="14" t="s">
        <v>788</v>
      </c>
      <c r="F47" s="14"/>
      <c r="G47" s="11">
        <f>ROUND(SUM(G44:G46),5)</f>
        <v>1003.49</v>
      </c>
    </row>
    <row r="48" spans="1:7">
      <c r="A48" s="14"/>
      <c r="B48" s="14"/>
      <c r="C48" s="14"/>
      <c r="D48" s="14"/>
      <c r="E48" s="14" t="s">
        <v>789</v>
      </c>
      <c r="F48" s="14"/>
      <c r="G48" s="11"/>
    </row>
    <row r="49" spans="1:7" ht="15" thickBot="1">
      <c r="A49" s="14"/>
      <c r="B49" s="14"/>
      <c r="C49" s="14"/>
      <c r="D49" s="14"/>
      <c r="E49" s="14"/>
      <c r="F49" s="14" t="s">
        <v>790</v>
      </c>
      <c r="G49" s="11">
        <v>-0.04</v>
      </c>
    </row>
    <row r="50" spans="1:7" ht="15" thickBot="1">
      <c r="A50" s="14"/>
      <c r="B50" s="14"/>
      <c r="C50" s="14"/>
      <c r="D50" s="14"/>
      <c r="E50" s="14" t="s">
        <v>791</v>
      </c>
      <c r="F50" s="14"/>
      <c r="G50" s="13">
        <f>ROUND(SUM(G48:G49),5)</f>
        <v>-0.04</v>
      </c>
    </row>
    <row r="51" spans="1:7" ht="15" thickBot="1">
      <c r="A51" s="14"/>
      <c r="B51" s="14"/>
      <c r="C51" s="14"/>
      <c r="D51" s="14" t="s">
        <v>792</v>
      </c>
      <c r="E51" s="14"/>
      <c r="F51" s="14"/>
      <c r="G51" s="13">
        <f>ROUND(SUM(G39:G40)+G43+G47+G50,5)</f>
        <v>1049.8399999999999</v>
      </c>
    </row>
    <row r="52" spans="1:7" ht="15" thickBot="1">
      <c r="A52" s="14"/>
      <c r="B52" s="14"/>
      <c r="C52" s="14" t="s">
        <v>793</v>
      </c>
      <c r="D52" s="14"/>
      <c r="E52" s="14"/>
      <c r="F52" s="14"/>
      <c r="G52" s="12">
        <f>ROUND(G32+G35+G38+G51,5)</f>
        <v>3081.08</v>
      </c>
    </row>
    <row r="53" spans="1:7">
      <c r="A53" s="14"/>
      <c r="B53" s="14" t="s">
        <v>794</v>
      </c>
      <c r="C53" s="14"/>
      <c r="D53" s="14"/>
      <c r="E53" s="14"/>
      <c r="F53" s="14"/>
      <c r="G53" s="11">
        <f>ROUND(G31+G52,5)</f>
        <v>3081.08</v>
      </c>
    </row>
    <row r="54" spans="1:7">
      <c r="A54" s="14"/>
      <c r="B54" s="14" t="s">
        <v>795</v>
      </c>
      <c r="C54" s="14"/>
      <c r="D54" s="14"/>
      <c r="E54" s="14"/>
      <c r="F54" s="14"/>
      <c r="G54" s="11"/>
    </row>
    <row r="55" spans="1:7">
      <c r="A55" s="14"/>
      <c r="B55" s="14"/>
      <c r="C55" s="14" t="s">
        <v>796</v>
      </c>
      <c r="D55" s="14"/>
      <c r="E55" s="14"/>
      <c r="F55" s="14"/>
      <c r="G55" s="11">
        <v>3399.75</v>
      </c>
    </row>
    <row r="56" spans="1:7">
      <c r="A56" s="14"/>
      <c r="B56" s="14"/>
      <c r="C56" s="14" t="s">
        <v>797</v>
      </c>
      <c r="D56" s="14"/>
      <c r="E56" s="14"/>
      <c r="F56" s="14"/>
      <c r="G56" s="11"/>
    </row>
    <row r="57" spans="1:7">
      <c r="A57" s="14"/>
      <c r="B57" s="14"/>
      <c r="C57" s="14"/>
      <c r="D57" s="14" t="s">
        <v>798</v>
      </c>
      <c r="E57" s="14"/>
      <c r="F57" s="14"/>
      <c r="G57" s="11">
        <v>6580.22</v>
      </c>
    </row>
    <row r="58" spans="1:7">
      <c r="A58" s="14"/>
      <c r="B58" s="14"/>
      <c r="C58" s="14"/>
      <c r="D58" s="14" t="s">
        <v>799</v>
      </c>
      <c r="E58" s="14"/>
      <c r="F58" s="14"/>
      <c r="G58" s="11">
        <v>20000</v>
      </c>
    </row>
    <row r="59" spans="1:7">
      <c r="A59" s="14"/>
      <c r="B59" s="14"/>
      <c r="C59" s="14"/>
      <c r="D59" s="14" t="s">
        <v>800</v>
      </c>
      <c r="E59" s="14"/>
      <c r="F59" s="14"/>
      <c r="G59" s="11">
        <v>106902.33</v>
      </c>
    </row>
    <row r="60" spans="1:7">
      <c r="A60" s="14"/>
      <c r="B60" s="14"/>
      <c r="C60" s="14"/>
      <c r="D60" s="14" t="s">
        <v>801</v>
      </c>
      <c r="E60" s="14"/>
      <c r="F60" s="14"/>
      <c r="G60" s="11">
        <v>37300.39</v>
      </c>
    </row>
    <row r="61" spans="1:7">
      <c r="A61" s="14"/>
      <c r="B61" s="14"/>
      <c r="C61" s="14"/>
      <c r="D61" s="14" t="s">
        <v>802</v>
      </c>
      <c r="E61" s="14"/>
      <c r="F61" s="14"/>
      <c r="G61" s="11">
        <v>2500</v>
      </c>
    </row>
    <row r="62" spans="1:7" ht="15" thickBot="1">
      <c r="A62" s="14"/>
      <c r="B62" s="14"/>
      <c r="C62" s="14"/>
      <c r="D62" s="14" t="s">
        <v>803</v>
      </c>
      <c r="E62" s="14"/>
      <c r="F62" s="14"/>
      <c r="G62" s="21">
        <v>29760</v>
      </c>
    </row>
    <row r="63" spans="1:7">
      <c r="A63" s="14"/>
      <c r="B63" s="14"/>
      <c r="C63" s="14" t="s">
        <v>804</v>
      </c>
      <c r="D63" s="14"/>
      <c r="E63" s="14"/>
      <c r="F63" s="14"/>
      <c r="G63" s="11">
        <f>ROUND(SUM(G56:G62),5)</f>
        <v>203042.94</v>
      </c>
    </row>
    <row r="64" spans="1:7">
      <c r="A64" s="14"/>
      <c r="B64" s="14"/>
      <c r="C64" s="14" t="s">
        <v>805</v>
      </c>
      <c r="D64" s="14"/>
      <c r="E64" s="14"/>
      <c r="F64" s="14"/>
      <c r="G64" s="11">
        <v>116837.71</v>
      </c>
    </row>
    <row r="65" spans="1:7">
      <c r="A65" s="14"/>
      <c r="B65" s="14"/>
      <c r="C65" s="14" t="s">
        <v>806</v>
      </c>
      <c r="D65" s="14"/>
      <c r="E65" s="14"/>
      <c r="F65" s="14"/>
      <c r="G65" s="11">
        <v>112491.5</v>
      </c>
    </row>
    <row r="66" spans="1:7" ht="15" thickBot="1">
      <c r="A66" s="14"/>
      <c r="B66" s="14"/>
      <c r="C66" s="14" t="s">
        <v>807</v>
      </c>
      <c r="D66" s="14"/>
      <c r="E66" s="14"/>
      <c r="F66" s="14"/>
      <c r="G66" s="11">
        <v>289813.18</v>
      </c>
    </row>
    <row r="67" spans="1:7" ht="15" thickBot="1">
      <c r="A67" s="14"/>
      <c r="B67" s="14" t="s">
        <v>808</v>
      </c>
      <c r="C67" s="14"/>
      <c r="D67" s="14"/>
      <c r="E67" s="14"/>
      <c r="F67" s="14"/>
      <c r="G67" s="13">
        <f>ROUND(SUM(G54:G55)+SUM(G63:G66),5)</f>
        <v>725585.08</v>
      </c>
    </row>
    <row r="68" spans="1:7" s="17" customFormat="1" ht="10.7" thickBot="1">
      <c r="A68" s="14" t="s">
        <v>809</v>
      </c>
      <c r="B68" s="14"/>
      <c r="C68" s="14"/>
      <c r="D68" s="14"/>
      <c r="E68" s="14"/>
      <c r="F68" s="14"/>
      <c r="G68" s="16">
        <f>ROUND(G30+G53+G67,5)</f>
        <v>728666.16</v>
      </c>
    </row>
    <row r="69" spans="1:7" ht="15" thickTop="1"/>
  </sheetData>
  <pageMargins left="0.7" right="0.7" top="0.75" bottom="0.75" header="0.1" footer="0.3"/>
  <pageSetup orientation="portrait" r:id="rId1"/>
  <headerFooter>
    <oddHeader>&amp;L&amp;"Arial,Bold"&amp;8 2:04 PM
&amp;"Arial,Bold"&amp;8 10/10/22
&amp;"Arial,Bold"&amp;8 Accrual Basis&amp;C&amp;"Arial,Bold"&amp;12 Nederland Fire Protection District
&amp;"Arial,Bold"&amp;14 Balance Sheet
&amp;"Arial,Bold"&amp;10 As of September 30,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3" r:id="rId6" name="FILTER"/>
      </mc:Fallback>
    </mc:AlternateContent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4" r:id="rId4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0140-58A4-411F-93A5-51D166928AA0}">
  <dimension ref="A2:C30"/>
  <sheetViews>
    <sheetView workbookViewId="0">
      <selection activeCell="C30" sqref="C30"/>
    </sheetView>
  </sheetViews>
  <sheetFormatPr defaultRowHeight="15"/>
  <cols>
    <col min="1" max="1" width="25.42578125" bestFit="1" customWidth="1"/>
    <col min="3" max="3" width="13" bestFit="1" customWidth="1"/>
  </cols>
  <sheetData>
    <row r="2" spans="1:3">
      <c r="A2" s="14" t="s">
        <v>753</v>
      </c>
      <c r="B2" s="14"/>
      <c r="C2" s="11">
        <v>250000</v>
      </c>
    </row>
    <row r="3" spans="1:3">
      <c r="A3" s="14" t="s">
        <v>754</v>
      </c>
      <c r="B3" s="14"/>
      <c r="C3" s="11">
        <v>203000</v>
      </c>
    </row>
    <row r="4" spans="1:3">
      <c r="A4" s="14" t="s">
        <v>755</v>
      </c>
      <c r="B4" s="14"/>
      <c r="C4" s="11">
        <v>39166</v>
      </c>
    </row>
    <row r="5" spans="1:3">
      <c r="A5" s="14" t="s">
        <v>549</v>
      </c>
      <c r="B5" s="14"/>
      <c r="C5" s="11">
        <v>35370.81</v>
      </c>
    </row>
    <row r="6" spans="1:3">
      <c r="A6" s="14" t="s">
        <v>550</v>
      </c>
      <c r="B6" s="14"/>
      <c r="C6" s="11">
        <v>200760.3</v>
      </c>
    </row>
    <row r="7" spans="1:3">
      <c r="A7" s="14" t="s">
        <v>551</v>
      </c>
      <c r="B7" s="14"/>
      <c r="C7" s="11">
        <v>-4.95</v>
      </c>
    </row>
    <row r="8" spans="1:3">
      <c r="A8" s="14" t="s">
        <v>810</v>
      </c>
      <c r="B8" s="14"/>
      <c r="C8" s="12">
        <f>ROUND(SUM(C1:C7),5)</f>
        <v>728292.16</v>
      </c>
    </row>
    <row r="10" spans="1:3">
      <c r="A10" s="14" t="s">
        <v>798</v>
      </c>
      <c r="B10" s="14"/>
      <c r="C10" s="11">
        <v>6580.22</v>
      </c>
    </row>
    <row r="11" spans="1:3">
      <c r="A11" s="14" t="s">
        <v>799</v>
      </c>
      <c r="B11" s="14"/>
      <c r="C11" s="11">
        <v>20000</v>
      </c>
    </row>
    <row r="12" spans="1:3">
      <c r="A12" s="14" t="s">
        <v>800</v>
      </c>
      <c r="B12" s="14"/>
      <c r="C12" s="11">
        <v>106902.33</v>
      </c>
    </row>
    <row r="13" spans="1:3">
      <c r="A13" s="14" t="s">
        <v>801</v>
      </c>
      <c r="B13" s="14"/>
      <c r="C13" s="11">
        <v>37300.39</v>
      </c>
    </row>
    <row r="14" spans="1:3">
      <c r="A14" s="14" t="s">
        <v>802</v>
      </c>
      <c r="B14" s="14"/>
      <c r="C14" s="11">
        <v>2500</v>
      </c>
    </row>
    <row r="15" spans="1:3">
      <c r="A15" s="14" t="s">
        <v>803</v>
      </c>
      <c r="B15" s="14"/>
      <c r="C15" s="21">
        <v>29760</v>
      </c>
    </row>
    <row r="16" spans="1:3">
      <c r="A16" s="14" t="s">
        <v>811</v>
      </c>
      <c r="B16" s="14"/>
      <c r="C16" s="11">
        <f>SUM(C10:C15)</f>
        <v>203042.94</v>
      </c>
    </row>
    <row r="18" spans="1:3">
      <c r="A18" s="14" t="s">
        <v>759</v>
      </c>
      <c r="C18" s="11">
        <v>374</v>
      </c>
    </row>
    <row r="19" spans="1:3">
      <c r="A19" s="14" t="s">
        <v>812</v>
      </c>
      <c r="C19" s="11"/>
    </row>
    <row r="21" spans="1:3">
      <c r="A21" s="14" t="s">
        <v>561</v>
      </c>
      <c r="B21" s="14"/>
      <c r="C21" s="41">
        <v>1823.28</v>
      </c>
    </row>
    <row r="22" spans="1:3">
      <c r="A22" s="14" t="s">
        <v>32</v>
      </c>
      <c r="B22" s="14"/>
      <c r="C22" s="41">
        <v>207.96</v>
      </c>
    </row>
    <row r="23" spans="1:3">
      <c r="A23" s="14" t="s">
        <v>782</v>
      </c>
      <c r="B23" s="14"/>
      <c r="C23" s="41">
        <v>-34.729999999999997</v>
      </c>
    </row>
    <row r="24" spans="1:3">
      <c r="A24" s="14" t="s">
        <v>47</v>
      </c>
      <c r="B24" s="14"/>
      <c r="C24" s="41">
        <v>81.12</v>
      </c>
    </row>
    <row r="25" spans="1:3">
      <c r="A25" s="14" t="s">
        <v>786</v>
      </c>
      <c r="C25" s="41">
        <v>969.33</v>
      </c>
    </row>
    <row r="26" spans="1:3">
      <c r="A26" s="14" t="s">
        <v>787</v>
      </c>
      <c r="C26" s="41">
        <v>34.159999999999997</v>
      </c>
    </row>
    <row r="27" spans="1:3">
      <c r="A27" s="14" t="s">
        <v>790</v>
      </c>
      <c r="C27" s="11">
        <v>-0.04</v>
      </c>
    </row>
    <row r="28" spans="1:3">
      <c r="A28" s="14" t="s">
        <v>813</v>
      </c>
      <c r="B28" s="14"/>
      <c r="C28" s="13">
        <f>SUM(C21:C27)</f>
        <v>3081.08</v>
      </c>
    </row>
    <row r="30" spans="1:3">
      <c r="A30" s="42" t="s">
        <v>814</v>
      </c>
      <c r="C30" s="43">
        <f>SUM(C8-C16+C18-C28)</f>
        <v>522542.13999999996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266D-DA51-4018-ADFA-41BA0F9C4CC7}">
  <sheetPr codeName="Sheet4"/>
  <dimension ref="A1:P184"/>
  <sheetViews>
    <sheetView workbookViewId="0">
      <pane xSplit="9" ySplit="2" topLeftCell="J157" activePane="bottomRight" state="frozenSplit"/>
      <selection pane="bottomRight" activeCell="J1" sqref="J1:J1048576"/>
      <selection pane="bottomLeft" activeCell="A3" sqref="A3"/>
      <selection pane="topRight" activeCell="J1" sqref="J1"/>
    </sheetView>
  </sheetViews>
  <sheetFormatPr defaultRowHeight="14.65"/>
  <cols>
    <col min="1" max="8" width="2.85546875" style="24" customWidth="1"/>
    <col min="9" max="9" width="19.5703125" style="24" customWidth="1"/>
    <col min="10" max="10" width="10.42578125" customWidth="1"/>
    <col min="11" max="11" width="2.28515625" customWidth="1"/>
    <col min="12" max="12" width="10.7109375" customWidth="1"/>
    <col min="13" max="13" width="2.28515625" customWidth="1"/>
    <col min="14" max="14" width="9.140625" bestFit="1" customWidth="1"/>
    <col min="15" max="15" width="2.28515625" customWidth="1"/>
    <col min="16" max="16" width="8" bestFit="1" customWidth="1"/>
  </cols>
  <sheetData>
    <row r="1" spans="1:16" ht="15" thickBot="1">
      <c r="A1" s="26"/>
      <c r="B1" s="26"/>
      <c r="C1" s="26"/>
      <c r="D1" s="26"/>
      <c r="E1" s="26"/>
      <c r="F1" s="26"/>
      <c r="G1" s="26"/>
      <c r="H1" s="26"/>
      <c r="I1" s="26"/>
      <c r="J1" s="39"/>
      <c r="K1" s="40"/>
      <c r="L1" s="39"/>
      <c r="M1" s="40"/>
      <c r="N1" s="39"/>
      <c r="O1" s="40"/>
      <c r="P1" s="39"/>
    </row>
    <row r="2" spans="1:16" s="20" customFormat="1" ht="15.4" thickTop="1" thickBot="1">
      <c r="A2" s="38"/>
      <c r="B2" s="38"/>
      <c r="C2" s="38"/>
      <c r="D2" s="38"/>
      <c r="E2" s="38"/>
      <c r="F2" s="38"/>
      <c r="G2" s="38"/>
      <c r="H2" s="38"/>
      <c r="I2" s="38"/>
      <c r="J2" s="37" t="s">
        <v>815</v>
      </c>
      <c r="K2" s="18"/>
      <c r="L2" s="37" t="s">
        <v>816</v>
      </c>
      <c r="M2" s="18"/>
      <c r="N2" s="37" t="s">
        <v>817</v>
      </c>
      <c r="O2" s="18"/>
      <c r="P2" s="37" t="s">
        <v>818</v>
      </c>
    </row>
    <row r="3" spans="1:16" ht="15" thickTop="1">
      <c r="A3" s="26"/>
      <c r="B3" s="26" t="s">
        <v>819</v>
      </c>
      <c r="C3" s="26"/>
      <c r="D3" s="26"/>
      <c r="E3" s="26"/>
      <c r="F3" s="26"/>
      <c r="G3" s="26"/>
      <c r="H3" s="26"/>
      <c r="I3" s="26"/>
      <c r="J3" s="32"/>
      <c r="K3" s="29"/>
      <c r="L3" s="32"/>
      <c r="M3" s="29"/>
      <c r="N3" s="32"/>
      <c r="O3" s="29"/>
      <c r="P3" s="31"/>
    </row>
    <row r="4" spans="1:16">
      <c r="A4" s="26"/>
      <c r="B4" s="26"/>
      <c r="C4" s="26"/>
      <c r="D4" s="26" t="s">
        <v>820</v>
      </c>
      <c r="E4" s="26"/>
      <c r="F4" s="26"/>
      <c r="G4" s="26"/>
      <c r="H4" s="26"/>
      <c r="I4" s="26"/>
      <c r="J4" s="32"/>
      <c r="K4" s="29"/>
      <c r="L4" s="32"/>
      <c r="M4" s="29"/>
      <c r="N4" s="32"/>
      <c r="O4" s="29"/>
      <c r="P4" s="31"/>
    </row>
    <row r="5" spans="1:16">
      <c r="A5" s="26"/>
      <c r="B5" s="26"/>
      <c r="C5" s="26"/>
      <c r="D5" s="26"/>
      <c r="E5" s="26" t="s">
        <v>821</v>
      </c>
      <c r="F5" s="26"/>
      <c r="G5" s="26"/>
      <c r="H5" s="26"/>
      <c r="I5" s="26"/>
      <c r="J5" s="32">
        <v>0</v>
      </c>
      <c r="K5" s="29"/>
      <c r="L5" s="32">
        <v>0</v>
      </c>
      <c r="M5" s="29"/>
      <c r="N5" s="32">
        <f>ROUND((J5-L5),5)</f>
        <v>0</v>
      </c>
      <c r="O5" s="29"/>
      <c r="P5" s="31">
        <f>ROUND(IF(L5=0, IF(J5=0, 0, 1), J5/L5),5)</f>
        <v>0</v>
      </c>
    </row>
    <row r="6" spans="1:16">
      <c r="A6" s="26"/>
      <c r="B6" s="26"/>
      <c r="C6" s="26"/>
      <c r="D6" s="26"/>
      <c r="E6" s="26" t="s">
        <v>822</v>
      </c>
      <c r="F6" s="26"/>
      <c r="G6" s="26"/>
      <c r="H6" s="26"/>
      <c r="I6" s="26"/>
      <c r="J6" s="32">
        <v>0</v>
      </c>
      <c r="K6" s="29"/>
      <c r="L6" s="32">
        <v>40</v>
      </c>
      <c r="M6" s="29"/>
      <c r="N6" s="32">
        <f>ROUND((J6-L6),5)</f>
        <v>-40</v>
      </c>
      <c r="O6" s="29"/>
      <c r="P6" s="31">
        <f>ROUND(IF(L6=0, IF(J6=0, 0, 1), J6/L6),5)</f>
        <v>0</v>
      </c>
    </row>
    <row r="7" spans="1:16">
      <c r="A7" s="26"/>
      <c r="B7" s="26"/>
      <c r="C7" s="26"/>
      <c r="D7" s="26"/>
      <c r="E7" s="26" t="s">
        <v>548</v>
      </c>
      <c r="F7" s="26"/>
      <c r="G7" s="26"/>
      <c r="H7" s="26"/>
      <c r="I7" s="26"/>
      <c r="J7" s="32">
        <v>6.23</v>
      </c>
      <c r="K7" s="29"/>
      <c r="L7" s="32">
        <v>12</v>
      </c>
      <c r="M7" s="29"/>
      <c r="N7" s="32">
        <f>ROUND((J7-L7),5)</f>
        <v>-5.77</v>
      </c>
      <c r="O7" s="29"/>
      <c r="P7" s="31">
        <f>ROUND(IF(L7=0, IF(J7=0, 0, 1), J7/L7),5)</f>
        <v>0.51917000000000002</v>
      </c>
    </row>
    <row r="8" spans="1:16">
      <c r="A8" s="26"/>
      <c r="B8" s="26"/>
      <c r="C8" s="26"/>
      <c r="D8" s="26"/>
      <c r="E8" s="26" t="s">
        <v>823</v>
      </c>
      <c r="F8" s="26"/>
      <c r="G8" s="26"/>
      <c r="H8" s="26"/>
      <c r="I8" s="26"/>
      <c r="J8" s="32"/>
      <c r="K8" s="29"/>
      <c r="L8" s="32"/>
      <c r="M8" s="29"/>
      <c r="N8" s="32"/>
      <c r="O8" s="29"/>
      <c r="P8" s="31"/>
    </row>
    <row r="9" spans="1:16">
      <c r="A9" s="26"/>
      <c r="B9" s="26"/>
      <c r="C9" s="26"/>
      <c r="D9" s="26"/>
      <c r="E9" s="26"/>
      <c r="F9" s="26" t="s">
        <v>824</v>
      </c>
      <c r="G9" s="26"/>
      <c r="H9" s="26"/>
      <c r="I9" s="26"/>
      <c r="J9" s="32">
        <v>0</v>
      </c>
      <c r="K9" s="29"/>
      <c r="L9" s="32">
        <v>14069</v>
      </c>
      <c r="M9" s="29"/>
      <c r="N9" s="32">
        <f>ROUND((J9-L9),5)</f>
        <v>-14069</v>
      </c>
      <c r="O9" s="29"/>
      <c r="P9" s="31">
        <f>ROUND(IF(L9=0, IF(J9=0, 0, 1), J9/L9),5)</f>
        <v>0</v>
      </c>
    </row>
    <row r="10" spans="1:16">
      <c r="A10" s="26"/>
      <c r="B10" s="26"/>
      <c r="C10" s="26"/>
      <c r="D10" s="26"/>
      <c r="E10" s="26"/>
      <c r="F10" s="26" t="s">
        <v>825</v>
      </c>
      <c r="G10" s="26"/>
      <c r="H10" s="26"/>
      <c r="I10" s="26"/>
      <c r="J10" s="32">
        <v>0</v>
      </c>
      <c r="K10" s="29"/>
      <c r="L10" s="32">
        <v>703</v>
      </c>
      <c r="M10" s="29"/>
      <c r="N10" s="32">
        <f>ROUND((J10-L10),5)</f>
        <v>-703</v>
      </c>
      <c r="O10" s="29"/>
      <c r="P10" s="31">
        <f>ROUND(IF(L10=0, IF(J10=0, 0, 1), J10/L10),5)</f>
        <v>0</v>
      </c>
    </row>
    <row r="11" spans="1:16">
      <c r="A11" s="26"/>
      <c r="B11" s="26"/>
      <c r="C11" s="26"/>
      <c r="D11" s="26"/>
      <c r="E11" s="26"/>
      <c r="F11" s="26" t="s">
        <v>826</v>
      </c>
      <c r="G11" s="26"/>
      <c r="H11" s="26"/>
      <c r="I11" s="26"/>
      <c r="J11" s="32">
        <v>0</v>
      </c>
      <c r="K11" s="29"/>
      <c r="L11" s="32">
        <v>492</v>
      </c>
      <c r="M11" s="29"/>
      <c r="N11" s="32">
        <f>ROUND((J11-L11),5)</f>
        <v>-492</v>
      </c>
      <c r="O11" s="29"/>
      <c r="P11" s="31">
        <f>ROUND(IF(L11=0, IF(J11=0, 0, 1), J11/L11),5)</f>
        <v>0</v>
      </c>
    </row>
    <row r="12" spans="1:16">
      <c r="A12" s="26"/>
      <c r="B12" s="26"/>
      <c r="C12" s="26"/>
      <c r="D12" s="26"/>
      <c r="E12" s="26"/>
      <c r="F12" s="26" t="s">
        <v>827</v>
      </c>
      <c r="G12" s="26"/>
      <c r="H12" s="26"/>
      <c r="I12" s="26"/>
      <c r="J12" s="32">
        <v>0</v>
      </c>
      <c r="K12" s="29"/>
      <c r="L12" s="32">
        <v>25</v>
      </c>
      <c r="M12" s="29"/>
      <c r="N12" s="32">
        <f>ROUND((J12-L12),5)</f>
        <v>-25</v>
      </c>
      <c r="O12" s="29"/>
      <c r="P12" s="31">
        <f>ROUND(IF(L12=0, IF(J12=0, 0, 1), J12/L12),5)</f>
        <v>0</v>
      </c>
    </row>
    <row r="13" spans="1:16">
      <c r="A13" s="26"/>
      <c r="B13" s="26"/>
      <c r="C13" s="26"/>
      <c r="D13" s="26"/>
      <c r="E13" s="26"/>
      <c r="F13" s="26" t="s">
        <v>828</v>
      </c>
      <c r="G13" s="26"/>
      <c r="H13" s="26"/>
      <c r="I13" s="26"/>
      <c r="J13" s="32">
        <v>0</v>
      </c>
      <c r="K13" s="29"/>
      <c r="L13" s="32">
        <v>150</v>
      </c>
      <c r="M13" s="29"/>
      <c r="N13" s="32">
        <f>ROUND((J13-L13),5)</f>
        <v>-150</v>
      </c>
      <c r="O13" s="29"/>
      <c r="P13" s="31">
        <f>ROUND(IF(L13=0, IF(J13=0, 0, 1), J13/L13),5)</f>
        <v>0</v>
      </c>
    </row>
    <row r="14" spans="1:16" ht="15" thickBot="1">
      <c r="A14" s="26"/>
      <c r="B14" s="26"/>
      <c r="C14" s="26"/>
      <c r="D14" s="26"/>
      <c r="E14" s="26"/>
      <c r="F14" s="26" t="s">
        <v>829</v>
      </c>
      <c r="G14" s="26"/>
      <c r="H14" s="26"/>
      <c r="I14" s="26"/>
      <c r="J14" s="32">
        <v>0</v>
      </c>
      <c r="K14" s="29"/>
      <c r="L14" s="32">
        <v>98</v>
      </c>
      <c r="M14" s="29"/>
      <c r="N14" s="32">
        <f>ROUND((J14-L14),5)</f>
        <v>-98</v>
      </c>
      <c r="O14" s="29"/>
      <c r="P14" s="31">
        <f>ROUND(IF(L14=0, IF(J14=0, 0, 1), J14/L14),5)</f>
        <v>0</v>
      </c>
    </row>
    <row r="15" spans="1:16" ht="15" thickBot="1">
      <c r="A15" s="26"/>
      <c r="B15" s="26"/>
      <c r="C15" s="26"/>
      <c r="D15" s="26"/>
      <c r="E15" s="26" t="s">
        <v>830</v>
      </c>
      <c r="F15" s="26"/>
      <c r="G15" s="26"/>
      <c r="H15" s="26"/>
      <c r="I15" s="26"/>
      <c r="J15" s="30">
        <f>ROUND(SUM(J8:J14),5)</f>
        <v>0</v>
      </c>
      <c r="K15" s="29"/>
      <c r="L15" s="30">
        <f>ROUND(SUM(L8:L14),5)</f>
        <v>15537</v>
      </c>
      <c r="M15" s="29"/>
      <c r="N15" s="30">
        <f>ROUND((J15-L15),5)</f>
        <v>-15537</v>
      </c>
      <c r="O15" s="29"/>
      <c r="P15" s="28">
        <f>ROUND(IF(L15=0, IF(J15=0, 0, 1), J15/L15),5)</f>
        <v>0</v>
      </c>
    </row>
    <row r="16" spans="1:16" ht="15" thickBot="1">
      <c r="A16" s="26"/>
      <c r="B16" s="26"/>
      <c r="C16" s="26"/>
      <c r="D16" s="26" t="s">
        <v>831</v>
      </c>
      <c r="E16" s="26"/>
      <c r="F16" s="26"/>
      <c r="G16" s="26"/>
      <c r="H16" s="26"/>
      <c r="I16" s="26"/>
      <c r="J16" s="33">
        <f>ROUND(SUM(J4:J7)+J15,5)</f>
        <v>6.23</v>
      </c>
      <c r="K16" s="29"/>
      <c r="L16" s="33">
        <f>ROUND(SUM(L4:L7)+L15,5)</f>
        <v>15589</v>
      </c>
      <c r="M16" s="29"/>
      <c r="N16" s="33">
        <f>ROUND((J16-L16),5)</f>
        <v>-15582.77</v>
      </c>
      <c r="O16" s="29"/>
      <c r="P16" s="34">
        <f>ROUND(IF(L16=0, IF(J16=0, 0, 1), J16/L16),5)</f>
        <v>4.0000000000000002E-4</v>
      </c>
    </row>
    <row r="17" spans="1:16">
      <c r="A17" s="26"/>
      <c r="B17" s="26"/>
      <c r="C17" s="26" t="s">
        <v>832</v>
      </c>
      <c r="D17" s="26"/>
      <c r="E17" s="26"/>
      <c r="F17" s="26"/>
      <c r="G17" s="26"/>
      <c r="H17" s="26"/>
      <c r="I17" s="26"/>
      <c r="J17" s="32">
        <f>J16</f>
        <v>6.23</v>
      </c>
      <c r="K17" s="29"/>
      <c r="L17" s="32">
        <f>L16</f>
        <v>15589</v>
      </c>
      <c r="M17" s="29"/>
      <c r="N17" s="32">
        <f>ROUND((J17-L17),5)</f>
        <v>-15582.77</v>
      </c>
      <c r="O17" s="29"/>
      <c r="P17" s="31">
        <f>ROUND(IF(L17=0, IF(J17=0, 0, 1), J17/L17),5)</f>
        <v>4.0000000000000002E-4</v>
      </c>
    </row>
    <row r="18" spans="1:16">
      <c r="A18" s="26"/>
      <c r="B18" s="26"/>
      <c r="C18" s="26"/>
      <c r="D18" s="26" t="s">
        <v>833</v>
      </c>
      <c r="E18" s="26"/>
      <c r="F18" s="26"/>
      <c r="G18" s="26"/>
      <c r="H18" s="26"/>
      <c r="I18" s="26"/>
      <c r="J18" s="32"/>
      <c r="K18" s="29"/>
      <c r="L18" s="32"/>
      <c r="M18" s="29"/>
      <c r="N18" s="32"/>
      <c r="O18" s="29"/>
      <c r="P18" s="31"/>
    </row>
    <row r="19" spans="1:16">
      <c r="A19" s="26"/>
      <c r="B19" s="26"/>
      <c r="C19" s="26"/>
      <c r="D19" s="26"/>
      <c r="E19" s="26" t="s">
        <v>553</v>
      </c>
      <c r="F19" s="26"/>
      <c r="G19" s="26"/>
      <c r="H19" s="26"/>
      <c r="I19" s="26"/>
      <c r="J19" s="32"/>
      <c r="K19" s="29"/>
      <c r="L19" s="32"/>
      <c r="M19" s="29"/>
      <c r="N19" s="32"/>
      <c r="O19" s="29"/>
      <c r="P19" s="31"/>
    </row>
    <row r="20" spans="1:16">
      <c r="A20" s="26"/>
      <c r="B20" s="26"/>
      <c r="C20" s="26"/>
      <c r="D20" s="26"/>
      <c r="E20" s="26"/>
      <c r="F20" s="26" t="s">
        <v>834</v>
      </c>
      <c r="G20" s="26"/>
      <c r="H20" s="26"/>
      <c r="I20" s="26"/>
      <c r="J20" s="32">
        <v>0</v>
      </c>
      <c r="K20" s="29"/>
      <c r="L20" s="32">
        <v>350</v>
      </c>
      <c r="M20" s="29"/>
      <c r="N20" s="32">
        <f>ROUND((J20-L20),5)</f>
        <v>-350</v>
      </c>
      <c r="O20" s="29"/>
      <c r="P20" s="31">
        <f>ROUND(IF(L20=0, IF(J20=0, 0, 1), J20/L20),5)</f>
        <v>0</v>
      </c>
    </row>
    <row r="21" spans="1:16">
      <c r="A21" s="26"/>
      <c r="B21" s="26"/>
      <c r="C21" s="26"/>
      <c r="D21" s="26"/>
      <c r="E21" s="26"/>
      <c r="F21" s="26" t="s">
        <v>835</v>
      </c>
      <c r="G21" s="26"/>
      <c r="H21" s="26"/>
      <c r="I21" s="26"/>
      <c r="J21" s="32">
        <v>0</v>
      </c>
      <c r="K21" s="29"/>
      <c r="L21" s="32">
        <v>800</v>
      </c>
      <c r="M21" s="29"/>
      <c r="N21" s="32">
        <f>ROUND((J21-L21),5)</f>
        <v>-800</v>
      </c>
      <c r="O21" s="29"/>
      <c r="P21" s="31">
        <f>ROUND(IF(L21=0, IF(J21=0, 0, 1), J21/L21),5)</f>
        <v>0</v>
      </c>
    </row>
    <row r="22" spans="1:16">
      <c r="A22" s="26"/>
      <c r="B22" s="26"/>
      <c r="C22" s="26"/>
      <c r="D22" s="26"/>
      <c r="E22" s="26"/>
      <c r="F22" s="26" t="s">
        <v>836</v>
      </c>
      <c r="G22" s="26"/>
      <c r="H22" s="26"/>
      <c r="I22" s="26"/>
      <c r="J22" s="32">
        <v>0</v>
      </c>
      <c r="K22" s="29"/>
      <c r="L22" s="32">
        <v>41.67</v>
      </c>
      <c r="M22" s="29"/>
      <c r="N22" s="32">
        <f>ROUND((J22-L22),5)</f>
        <v>-41.67</v>
      </c>
      <c r="O22" s="29"/>
      <c r="P22" s="31">
        <f>ROUND(IF(L22=0, IF(J22=0, 0, 1), J22/L22),5)</f>
        <v>0</v>
      </c>
    </row>
    <row r="23" spans="1:16">
      <c r="A23" s="26"/>
      <c r="B23" s="26"/>
      <c r="C23" s="26"/>
      <c r="D23" s="26"/>
      <c r="E23" s="26"/>
      <c r="F23" s="26" t="s">
        <v>837</v>
      </c>
      <c r="G23" s="26"/>
      <c r="H23" s="26"/>
      <c r="I23" s="26"/>
      <c r="J23" s="32">
        <v>0</v>
      </c>
      <c r="K23" s="29"/>
      <c r="L23" s="32">
        <v>50</v>
      </c>
      <c r="M23" s="29"/>
      <c r="N23" s="32">
        <f>ROUND((J23-L23),5)</f>
        <v>-50</v>
      </c>
      <c r="O23" s="29"/>
      <c r="P23" s="31">
        <f>ROUND(IF(L23=0, IF(J23=0, 0, 1), J23/L23),5)</f>
        <v>0</v>
      </c>
    </row>
    <row r="24" spans="1:16">
      <c r="A24" s="26"/>
      <c r="B24" s="26"/>
      <c r="C24" s="26"/>
      <c r="D24" s="26"/>
      <c r="E24" s="26"/>
      <c r="F24" s="26" t="s">
        <v>838</v>
      </c>
      <c r="G24" s="26"/>
      <c r="H24" s="26"/>
      <c r="I24" s="26"/>
      <c r="J24" s="32">
        <v>0</v>
      </c>
      <c r="K24" s="29"/>
      <c r="L24" s="32">
        <v>0</v>
      </c>
      <c r="M24" s="29"/>
      <c r="N24" s="32">
        <f>ROUND((J24-L24),5)</f>
        <v>0</v>
      </c>
      <c r="O24" s="29"/>
      <c r="P24" s="31">
        <f>ROUND(IF(L24=0, IF(J24=0, 0, 1), J24/L24),5)</f>
        <v>0</v>
      </c>
    </row>
    <row r="25" spans="1:16">
      <c r="A25" s="26"/>
      <c r="B25" s="26"/>
      <c r="C25" s="26"/>
      <c r="D25" s="26"/>
      <c r="E25" s="26"/>
      <c r="F25" s="26" t="s">
        <v>839</v>
      </c>
      <c r="G25" s="26"/>
      <c r="H25" s="26"/>
      <c r="I25" s="26"/>
      <c r="J25" s="32">
        <v>0</v>
      </c>
      <c r="K25" s="29"/>
      <c r="L25" s="32">
        <v>0</v>
      </c>
      <c r="M25" s="29"/>
      <c r="N25" s="32">
        <f>ROUND((J25-L25),5)</f>
        <v>0</v>
      </c>
      <c r="O25" s="29"/>
      <c r="P25" s="31">
        <f>ROUND(IF(L25=0, IF(J25=0, 0, 1), J25/L25),5)</f>
        <v>0</v>
      </c>
    </row>
    <row r="26" spans="1:16">
      <c r="A26" s="26"/>
      <c r="B26" s="26"/>
      <c r="C26" s="26"/>
      <c r="D26" s="26"/>
      <c r="E26" s="26"/>
      <c r="F26" s="26" t="s">
        <v>554</v>
      </c>
      <c r="G26" s="26"/>
      <c r="H26" s="26"/>
      <c r="I26" s="26"/>
      <c r="J26" s="32"/>
      <c r="K26" s="29"/>
      <c r="L26" s="32"/>
      <c r="M26" s="29"/>
      <c r="N26" s="32"/>
      <c r="O26" s="29"/>
      <c r="P26" s="31"/>
    </row>
    <row r="27" spans="1:16">
      <c r="A27" s="26"/>
      <c r="B27" s="26"/>
      <c r="C27" s="26"/>
      <c r="D27" s="26"/>
      <c r="E27" s="26"/>
      <c r="F27" s="26"/>
      <c r="G27" s="26" t="s">
        <v>840</v>
      </c>
      <c r="H27" s="26"/>
      <c r="I27" s="26"/>
      <c r="J27" s="32">
        <v>0</v>
      </c>
      <c r="K27" s="29"/>
      <c r="L27" s="32">
        <v>300</v>
      </c>
      <c r="M27" s="29"/>
      <c r="N27" s="32">
        <f>ROUND((J27-L27),5)</f>
        <v>-300</v>
      </c>
      <c r="O27" s="29"/>
      <c r="P27" s="31">
        <f>ROUND(IF(L27=0, IF(J27=0, 0, 1), J27/L27),5)</f>
        <v>0</v>
      </c>
    </row>
    <row r="28" spans="1:16">
      <c r="A28" s="26"/>
      <c r="B28" s="26"/>
      <c r="C28" s="26"/>
      <c r="D28" s="26"/>
      <c r="E28" s="26"/>
      <c r="F28" s="26"/>
      <c r="G28" s="26" t="s">
        <v>841</v>
      </c>
      <c r="H28" s="26"/>
      <c r="I28" s="26"/>
      <c r="J28" s="32">
        <v>0</v>
      </c>
      <c r="K28" s="29"/>
      <c r="L28" s="32">
        <v>14</v>
      </c>
      <c r="M28" s="29"/>
      <c r="N28" s="32">
        <f>ROUND((J28-L28),5)</f>
        <v>-14</v>
      </c>
      <c r="O28" s="29"/>
      <c r="P28" s="31">
        <f>ROUND(IF(L28=0, IF(J28=0, 0, 1), J28/L28),5)</f>
        <v>0</v>
      </c>
    </row>
    <row r="29" spans="1:16" ht="15" thickBot="1">
      <c r="A29" s="26"/>
      <c r="B29" s="26"/>
      <c r="C29" s="26"/>
      <c r="D29" s="26"/>
      <c r="E29" s="26"/>
      <c r="F29" s="26"/>
      <c r="G29" s="26" t="s">
        <v>842</v>
      </c>
      <c r="H29" s="26"/>
      <c r="I29" s="26"/>
      <c r="J29" s="36">
        <v>3</v>
      </c>
      <c r="K29" s="29"/>
      <c r="L29" s="36"/>
      <c r="M29" s="29"/>
      <c r="N29" s="36"/>
      <c r="O29" s="29"/>
      <c r="P29" s="35"/>
    </row>
    <row r="30" spans="1:16">
      <c r="A30" s="26"/>
      <c r="B30" s="26"/>
      <c r="C30" s="26"/>
      <c r="D30" s="26"/>
      <c r="E30" s="26"/>
      <c r="F30" s="26" t="s">
        <v>555</v>
      </c>
      <c r="G30" s="26"/>
      <c r="H30" s="26"/>
      <c r="I30" s="26"/>
      <c r="J30" s="32">
        <f>ROUND(SUM(J26:J29),5)</f>
        <v>3</v>
      </c>
      <c r="K30" s="29"/>
      <c r="L30" s="32">
        <f>ROUND(SUM(L26:L29),5)</f>
        <v>314</v>
      </c>
      <c r="M30" s="29"/>
      <c r="N30" s="32">
        <f>ROUND((J30-L30),5)</f>
        <v>-311</v>
      </c>
      <c r="O30" s="29"/>
      <c r="P30" s="31">
        <f>ROUND(IF(L30=0, IF(J30=0, 0, 1), J30/L30),5)</f>
        <v>9.5499999999999995E-3</v>
      </c>
    </row>
    <row r="31" spans="1:16">
      <c r="A31" s="26"/>
      <c r="B31" s="26"/>
      <c r="C31" s="26"/>
      <c r="D31" s="26"/>
      <c r="E31" s="26"/>
      <c r="F31" s="26" t="s">
        <v>556</v>
      </c>
      <c r="G31" s="26"/>
      <c r="H31" s="26"/>
      <c r="I31" s="26"/>
      <c r="J31" s="32"/>
      <c r="K31" s="29"/>
      <c r="L31" s="32"/>
      <c r="M31" s="29"/>
      <c r="N31" s="32"/>
      <c r="O31" s="29"/>
      <c r="P31" s="31"/>
    </row>
    <row r="32" spans="1:16">
      <c r="A32" s="26"/>
      <c r="B32" s="26"/>
      <c r="C32" s="26"/>
      <c r="D32" s="26"/>
      <c r="E32" s="26"/>
      <c r="F32" s="26"/>
      <c r="G32" s="26" t="s">
        <v>557</v>
      </c>
      <c r="H32" s="26"/>
      <c r="I32" s="26"/>
      <c r="J32" s="32">
        <v>3323</v>
      </c>
      <c r="K32" s="29"/>
      <c r="L32" s="32">
        <v>0</v>
      </c>
      <c r="M32" s="29"/>
      <c r="N32" s="32">
        <f>ROUND((J32-L32),5)</f>
        <v>3323</v>
      </c>
      <c r="O32" s="29"/>
      <c r="P32" s="31">
        <f>ROUND(IF(L32=0, IF(J32=0, 0, 1), J32/L32),5)</f>
        <v>1</v>
      </c>
    </row>
    <row r="33" spans="1:16">
      <c r="A33" s="26"/>
      <c r="B33" s="26"/>
      <c r="C33" s="26"/>
      <c r="D33" s="26"/>
      <c r="E33" s="26"/>
      <c r="F33" s="26"/>
      <c r="G33" s="26" t="s">
        <v>843</v>
      </c>
      <c r="H33" s="26"/>
      <c r="I33" s="26"/>
      <c r="J33" s="32">
        <v>0</v>
      </c>
      <c r="K33" s="29"/>
      <c r="L33" s="32">
        <v>0</v>
      </c>
      <c r="M33" s="29"/>
      <c r="N33" s="32">
        <f>ROUND((J33-L33),5)</f>
        <v>0</v>
      </c>
      <c r="O33" s="29"/>
      <c r="P33" s="31">
        <f>ROUND(IF(L33=0, IF(J33=0, 0, 1), J33/L33),5)</f>
        <v>0</v>
      </c>
    </row>
    <row r="34" spans="1:16">
      <c r="A34" s="26"/>
      <c r="B34" s="26"/>
      <c r="C34" s="26"/>
      <c r="D34" s="26"/>
      <c r="E34" s="26"/>
      <c r="F34" s="26"/>
      <c r="G34" s="26" t="s">
        <v>563</v>
      </c>
      <c r="H34" s="26"/>
      <c r="I34" s="26"/>
      <c r="J34" s="32">
        <v>-1034</v>
      </c>
      <c r="K34" s="29"/>
      <c r="L34" s="32">
        <v>0</v>
      </c>
      <c r="M34" s="29"/>
      <c r="N34" s="32">
        <f>ROUND((J34-L34),5)</f>
        <v>-1034</v>
      </c>
      <c r="O34" s="29"/>
      <c r="P34" s="31">
        <f>ROUND(IF(L34=0, IF(J34=0, 0, 1), J34/L34),5)</f>
        <v>1</v>
      </c>
    </row>
    <row r="35" spans="1:16" ht="15" thickBot="1">
      <c r="A35" s="26"/>
      <c r="B35" s="26"/>
      <c r="C35" s="26"/>
      <c r="D35" s="26"/>
      <c r="E35" s="26"/>
      <c r="F35" s="26"/>
      <c r="G35" s="26" t="s">
        <v>567</v>
      </c>
      <c r="H35" s="26"/>
      <c r="I35" s="26"/>
      <c r="J35" s="36">
        <v>2781</v>
      </c>
      <c r="K35" s="29"/>
      <c r="L35" s="36">
        <v>2222.2199999999998</v>
      </c>
      <c r="M35" s="29"/>
      <c r="N35" s="36">
        <f>ROUND((J35-L35),5)</f>
        <v>558.78</v>
      </c>
      <c r="O35" s="29"/>
      <c r="P35" s="35">
        <f>ROUND(IF(L35=0, IF(J35=0, 0, 1), J35/L35),5)</f>
        <v>1.25145</v>
      </c>
    </row>
    <row r="36" spans="1:16">
      <c r="A36" s="26"/>
      <c r="B36" s="26"/>
      <c r="C36" s="26"/>
      <c r="D36" s="26"/>
      <c r="E36" s="26"/>
      <c r="F36" s="26" t="s">
        <v>571</v>
      </c>
      <c r="G36" s="26"/>
      <c r="H36" s="26"/>
      <c r="I36" s="26"/>
      <c r="J36" s="32">
        <f>ROUND(SUM(J31:J35),5)</f>
        <v>5070</v>
      </c>
      <c r="K36" s="29"/>
      <c r="L36" s="32">
        <f>ROUND(SUM(L31:L35),5)</f>
        <v>2222.2199999999998</v>
      </c>
      <c r="M36" s="29"/>
      <c r="N36" s="32">
        <f>ROUND((J36-L36),5)</f>
        <v>2847.78</v>
      </c>
      <c r="O36" s="29"/>
      <c r="P36" s="31">
        <f>ROUND(IF(L36=0, IF(J36=0, 0, 1), J36/L36),5)</f>
        <v>2.2814999999999999</v>
      </c>
    </row>
    <row r="37" spans="1:16">
      <c r="A37" s="26"/>
      <c r="B37" s="26"/>
      <c r="C37" s="26"/>
      <c r="D37" s="26"/>
      <c r="E37" s="26"/>
      <c r="F37" s="26" t="s">
        <v>572</v>
      </c>
      <c r="G37" s="26"/>
      <c r="H37" s="26"/>
      <c r="I37" s="26"/>
      <c r="J37" s="32"/>
      <c r="K37" s="29"/>
      <c r="L37" s="32"/>
      <c r="M37" s="29"/>
      <c r="N37" s="32"/>
      <c r="O37" s="29"/>
      <c r="P37" s="31"/>
    </row>
    <row r="38" spans="1:16">
      <c r="A38" s="26"/>
      <c r="B38" s="26"/>
      <c r="C38" s="26"/>
      <c r="D38" s="26"/>
      <c r="E38" s="26"/>
      <c r="F38" s="26"/>
      <c r="G38" s="26" t="s">
        <v>573</v>
      </c>
      <c r="H38" s="26"/>
      <c r="I38" s="26"/>
      <c r="J38" s="32">
        <v>100</v>
      </c>
      <c r="K38" s="29"/>
      <c r="L38" s="32">
        <v>0</v>
      </c>
      <c r="M38" s="29"/>
      <c r="N38" s="32">
        <f>ROUND((J38-L38),5)</f>
        <v>100</v>
      </c>
      <c r="O38" s="29"/>
      <c r="P38" s="31">
        <f>ROUND(IF(L38=0, IF(J38=0, 0, 1), J38/L38),5)</f>
        <v>1</v>
      </c>
    </row>
    <row r="39" spans="1:16">
      <c r="A39" s="26"/>
      <c r="B39" s="26"/>
      <c r="C39" s="26"/>
      <c r="D39" s="26"/>
      <c r="E39" s="26"/>
      <c r="F39" s="26"/>
      <c r="G39" s="26" t="s">
        <v>844</v>
      </c>
      <c r="H39" s="26"/>
      <c r="I39" s="26"/>
      <c r="J39" s="32">
        <v>0</v>
      </c>
      <c r="K39" s="29"/>
      <c r="L39" s="32">
        <v>150</v>
      </c>
      <c r="M39" s="29"/>
      <c r="N39" s="32">
        <f>ROUND((J39-L39),5)</f>
        <v>-150</v>
      </c>
      <c r="O39" s="29"/>
      <c r="P39" s="31">
        <f>ROUND(IF(L39=0, IF(J39=0, 0, 1), J39/L39),5)</f>
        <v>0</v>
      </c>
    </row>
    <row r="40" spans="1:16">
      <c r="A40" s="26"/>
      <c r="B40" s="26"/>
      <c r="C40" s="26"/>
      <c r="D40" s="26"/>
      <c r="E40" s="26"/>
      <c r="F40" s="26"/>
      <c r="G40" s="26" t="s">
        <v>845</v>
      </c>
      <c r="H40" s="26"/>
      <c r="I40" s="26"/>
      <c r="J40" s="32">
        <v>0</v>
      </c>
      <c r="K40" s="29"/>
      <c r="L40" s="32">
        <v>1250</v>
      </c>
      <c r="M40" s="29"/>
      <c r="N40" s="32">
        <f>ROUND((J40-L40),5)</f>
        <v>-1250</v>
      </c>
      <c r="O40" s="29"/>
      <c r="P40" s="31">
        <f>ROUND(IF(L40=0, IF(J40=0, 0, 1), J40/L40),5)</f>
        <v>0</v>
      </c>
    </row>
    <row r="41" spans="1:16">
      <c r="A41" s="26"/>
      <c r="B41" s="26"/>
      <c r="C41" s="26"/>
      <c r="D41" s="26"/>
      <c r="E41" s="26"/>
      <c r="F41" s="26"/>
      <c r="G41" s="26" t="s">
        <v>846</v>
      </c>
      <c r="H41" s="26"/>
      <c r="I41" s="26"/>
      <c r="J41" s="32">
        <v>0</v>
      </c>
      <c r="K41" s="29"/>
      <c r="L41" s="32">
        <v>125</v>
      </c>
      <c r="M41" s="29"/>
      <c r="N41" s="32">
        <f>ROUND((J41-L41),5)</f>
        <v>-125</v>
      </c>
      <c r="O41" s="29"/>
      <c r="P41" s="31">
        <f>ROUND(IF(L41=0, IF(J41=0, 0, 1), J41/L41),5)</f>
        <v>0</v>
      </c>
    </row>
    <row r="42" spans="1:16">
      <c r="A42" s="26"/>
      <c r="B42" s="26"/>
      <c r="C42" s="26"/>
      <c r="D42" s="26"/>
      <c r="E42" s="26"/>
      <c r="F42" s="26"/>
      <c r="G42" s="26" t="s">
        <v>847</v>
      </c>
      <c r="H42" s="26"/>
      <c r="I42" s="26"/>
      <c r="J42" s="32">
        <v>0</v>
      </c>
      <c r="K42" s="29"/>
      <c r="L42" s="32">
        <v>0</v>
      </c>
      <c r="M42" s="29"/>
      <c r="N42" s="32">
        <f>ROUND((J42-L42),5)</f>
        <v>0</v>
      </c>
      <c r="O42" s="29"/>
      <c r="P42" s="31">
        <f>ROUND(IF(L42=0, IF(J42=0, 0, 1), J42/L42),5)</f>
        <v>0</v>
      </c>
    </row>
    <row r="43" spans="1:16" ht="15" thickBot="1">
      <c r="A43" s="26"/>
      <c r="B43" s="26"/>
      <c r="C43" s="26"/>
      <c r="D43" s="26"/>
      <c r="E43" s="26"/>
      <c r="F43" s="26"/>
      <c r="G43" s="26" t="s">
        <v>577</v>
      </c>
      <c r="H43" s="26"/>
      <c r="I43" s="26"/>
      <c r="J43" s="36">
        <v>461.76</v>
      </c>
      <c r="K43" s="29"/>
      <c r="L43" s="36">
        <v>125</v>
      </c>
      <c r="M43" s="29"/>
      <c r="N43" s="36">
        <f>ROUND((J43-L43),5)</f>
        <v>336.76</v>
      </c>
      <c r="O43" s="29"/>
      <c r="P43" s="35">
        <f>ROUND(IF(L43=0, IF(J43=0, 0, 1), J43/L43),5)</f>
        <v>3.69408</v>
      </c>
    </row>
    <row r="44" spans="1:16">
      <c r="A44" s="26"/>
      <c r="B44" s="26"/>
      <c r="C44" s="26"/>
      <c r="D44" s="26"/>
      <c r="E44" s="26"/>
      <c r="F44" s="26" t="s">
        <v>587</v>
      </c>
      <c r="G44" s="26"/>
      <c r="H44" s="26"/>
      <c r="I44" s="26"/>
      <c r="J44" s="32">
        <f>ROUND(SUM(J37:J43),5)</f>
        <v>561.76</v>
      </c>
      <c r="K44" s="29"/>
      <c r="L44" s="32">
        <f>ROUND(SUM(L37:L43),5)</f>
        <v>1650</v>
      </c>
      <c r="M44" s="29"/>
      <c r="N44" s="32">
        <f>ROUND((J44-L44),5)</f>
        <v>-1088.24</v>
      </c>
      <c r="O44" s="29"/>
      <c r="P44" s="31">
        <f>ROUND(IF(L44=0, IF(J44=0, 0, 1), J44/L44),5)</f>
        <v>0.34045999999999998</v>
      </c>
    </row>
    <row r="45" spans="1:16">
      <c r="A45" s="26"/>
      <c r="B45" s="26"/>
      <c r="C45" s="26"/>
      <c r="D45" s="26"/>
      <c r="E45" s="26"/>
      <c r="F45" s="26" t="s">
        <v>588</v>
      </c>
      <c r="G45" s="26"/>
      <c r="H45" s="26"/>
      <c r="I45" s="26"/>
      <c r="J45" s="32"/>
      <c r="K45" s="29"/>
      <c r="L45" s="32"/>
      <c r="M45" s="29"/>
      <c r="N45" s="32"/>
      <c r="O45" s="29"/>
      <c r="P45" s="31"/>
    </row>
    <row r="46" spans="1:16">
      <c r="A46" s="26"/>
      <c r="B46" s="26"/>
      <c r="C46" s="26"/>
      <c r="D46" s="26"/>
      <c r="E46" s="26"/>
      <c r="F46" s="26"/>
      <c r="G46" s="26" t="s">
        <v>589</v>
      </c>
      <c r="H46" s="26"/>
      <c r="I46" s="26"/>
      <c r="J46" s="32"/>
      <c r="K46" s="29"/>
      <c r="L46" s="32"/>
      <c r="M46" s="29"/>
      <c r="N46" s="32"/>
      <c r="O46" s="29"/>
      <c r="P46" s="31"/>
    </row>
    <row r="47" spans="1:16">
      <c r="A47" s="26"/>
      <c r="B47" s="26"/>
      <c r="C47" s="26"/>
      <c r="D47" s="26"/>
      <c r="E47" s="26"/>
      <c r="F47" s="26"/>
      <c r="G47" s="26"/>
      <c r="H47" s="26" t="s">
        <v>590</v>
      </c>
      <c r="I47" s="26"/>
      <c r="J47" s="32"/>
      <c r="K47" s="29"/>
      <c r="L47" s="32"/>
      <c r="M47" s="29"/>
      <c r="N47" s="32"/>
      <c r="O47" s="29"/>
      <c r="P47" s="31"/>
    </row>
    <row r="48" spans="1:16">
      <c r="A48" s="26"/>
      <c r="B48" s="26"/>
      <c r="C48" s="26"/>
      <c r="D48" s="26"/>
      <c r="E48" s="26"/>
      <c r="F48" s="26"/>
      <c r="G48" s="26"/>
      <c r="H48" s="26"/>
      <c r="I48" s="26" t="s">
        <v>591</v>
      </c>
      <c r="J48" s="32">
        <v>10500</v>
      </c>
      <c r="K48" s="29"/>
      <c r="L48" s="32">
        <v>10500</v>
      </c>
      <c r="M48" s="29"/>
      <c r="N48" s="32">
        <f>ROUND((J48-L48),5)</f>
        <v>0</v>
      </c>
      <c r="O48" s="29"/>
      <c r="P48" s="31">
        <f>ROUND(IF(L48=0, IF(J48=0, 0, 1), J48/L48),5)</f>
        <v>1</v>
      </c>
    </row>
    <row r="49" spans="1:16">
      <c r="A49" s="26"/>
      <c r="B49" s="26"/>
      <c r="C49" s="26"/>
      <c r="D49" s="26"/>
      <c r="E49" s="26"/>
      <c r="F49" s="26"/>
      <c r="G49" s="26"/>
      <c r="H49" s="26"/>
      <c r="I49" s="26" t="s">
        <v>593</v>
      </c>
      <c r="J49" s="32">
        <v>945</v>
      </c>
      <c r="K49" s="29"/>
      <c r="L49" s="32">
        <v>945</v>
      </c>
      <c r="M49" s="29"/>
      <c r="N49" s="32">
        <f>ROUND((J49-L49),5)</f>
        <v>0</v>
      </c>
      <c r="O49" s="29"/>
      <c r="P49" s="31">
        <f>ROUND(IF(L49=0, IF(J49=0, 0, 1), J49/L49),5)</f>
        <v>1</v>
      </c>
    </row>
    <row r="50" spans="1:16">
      <c r="A50" s="26"/>
      <c r="B50" s="26"/>
      <c r="C50" s="26"/>
      <c r="D50" s="26"/>
      <c r="E50" s="26"/>
      <c r="F50" s="26"/>
      <c r="G50" s="26"/>
      <c r="H50" s="26"/>
      <c r="I50" s="26" t="s">
        <v>595</v>
      </c>
      <c r="J50" s="32">
        <v>336</v>
      </c>
      <c r="K50" s="29"/>
      <c r="L50" s="32">
        <v>336</v>
      </c>
      <c r="M50" s="29"/>
      <c r="N50" s="32">
        <f>ROUND((J50-L50),5)</f>
        <v>0</v>
      </c>
      <c r="O50" s="29"/>
      <c r="P50" s="31">
        <f>ROUND(IF(L50=0, IF(J50=0, 0, 1), J50/L50),5)</f>
        <v>1</v>
      </c>
    </row>
    <row r="51" spans="1:16">
      <c r="A51" s="26"/>
      <c r="B51" s="26"/>
      <c r="C51" s="26"/>
      <c r="D51" s="26"/>
      <c r="E51" s="26"/>
      <c r="F51" s="26"/>
      <c r="G51" s="26"/>
      <c r="H51" s="26"/>
      <c r="I51" s="26" t="s">
        <v>848</v>
      </c>
      <c r="J51" s="32">
        <v>0</v>
      </c>
      <c r="K51" s="29"/>
      <c r="L51" s="32">
        <v>0</v>
      </c>
      <c r="M51" s="29"/>
      <c r="N51" s="32">
        <f>ROUND((J51-L51),5)</f>
        <v>0</v>
      </c>
      <c r="O51" s="29"/>
      <c r="P51" s="31">
        <f>ROUND(IF(L51=0, IF(J51=0, 0, 1), J51/L51),5)</f>
        <v>0</v>
      </c>
    </row>
    <row r="52" spans="1:16" ht="15" thickBot="1">
      <c r="A52" s="26"/>
      <c r="B52" s="26"/>
      <c r="C52" s="26"/>
      <c r="D52" s="26"/>
      <c r="E52" s="26"/>
      <c r="F52" s="26"/>
      <c r="G52" s="26"/>
      <c r="H52" s="26"/>
      <c r="I52" s="26" t="s">
        <v>849</v>
      </c>
      <c r="J52" s="36">
        <v>0</v>
      </c>
      <c r="K52" s="29"/>
      <c r="L52" s="36">
        <v>30</v>
      </c>
      <c r="M52" s="29"/>
      <c r="N52" s="36">
        <f>ROUND((J52-L52),5)</f>
        <v>-30</v>
      </c>
      <c r="O52" s="29"/>
      <c r="P52" s="35">
        <f>ROUND(IF(L52=0, IF(J52=0, 0, 1), J52/L52),5)</f>
        <v>0</v>
      </c>
    </row>
    <row r="53" spans="1:16">
      <c r="A53" s="26"/>
      <c r="B53" s="26"/>
      <c r="C53" s="26"/>
      <c r="D53" s="26"/>
      <c r="E53" s="26"/>
      <c r="F53" s="26"/>
      <c r="G53" s="26"/>
      <c r="H53" s="26" t="s">
        <v>597</v>
      </c>
      <c r="I53" s="26"/>
      <c r="J53" s="32">
        <f>ROUND(SUM(J47:J52),5)</f>
        <v>11781</v>
      </c>
      <c r="K53" s="29"/>
      <c r="L53" s="32">
        <f>ROUND(SUM(L47:L52),5)</f>
        <v>11811</v>
      </c>
      <c r="M53" s="29"/>
      <c r="N53" s="32">
        <f>ROUND((J53-L53),5)</f>
        <v>-30</v>
      </c>
      <c r="O53" s="29"/>
      <c r="P53" s="31">
        <f>ROUND(IF(L53=0, IF(J53=0, 0, 1), J53/L53),5)</f>
        <v>0.99746000000000001</v>
      </c>
    </row>
    <row r="54" spans="1:16">
      <c r="A54" s="26"/>
      <c r="B54" s="26"/>
      <c r="C54" s="26"/>
      <c r="D54" s="26"/>
      <c r="E54" s="26"/>
      <c r="F54" s="26"/>
      <c r="G54" s="26"/>
      <c r="H54" s="26" t="s">
        <v>598</v>
      </c>
      <c r="I54" s="26"/>
      <c r="J54" s="32">
        <v>23569.84</v>
      </c>
      <c r="K54" s="29"/>
      <c r="L54" s="32">
        <v>23677.75</v>
      </c>
      <c r="M54" s="29"/>
      <c r="N54" s="32">
        <f>ROUND((J54-L54),5)</f>
        <v>-107.91</v>
      </c>
      <c r="O54" s="29"/>
      <c r="P54" s="31">
        <f>ROUND(IF(L54=0, IF(J54=0, 0, 1), J54/L54),5)</f>
        <v>0.99543999999999999</v>
      </c>
    </row>
    <row r="55" spans="1:16">
      <c r="A55" s="26"/>
      <c r="B55" s="26"/>
      <c r="C55" s="26"/>
      <c r="D55" s="26"/>
      <c r="E55" s="26"/>
      <c r="F55" s="26"/>
      <c r="G55" s="26"/>
      <c r="H55" s="26" t="s">
        <v>850</v>
      </c>
      <c r="I55" s="26"/>
      <c r="J55" s="32">
        <v>0</v>
      </c>
      <c r="K55" s="29"/>
      <c r="L55" s="32">
        <v>3742.5</v>
      </c>
      <c r="M55" s="29"/>
      <c r="N55" s="32">
        <f>ROUND((J55-L55),5)</f>
        <v>-3742.5</v>
      </c>
      <c r="O55" s="29"/>
      <c r="P55" s="31">
        <f>ROUND(IF(L55=0, IF(J55=0, 0, 1), J55/L55),5)</f>
        <v>0</v>
      </c>
    </row>
    <row r="56" spans="1:16">
      <c r="A56" s="26"/>
      <c r="B56" s="26"/>
      <c r="C56" s="26"/>
      <c r="D56" s="26"/>
      <c r="E56" s="26"/>
      <c r="F56" s="26"/>
      <c r="G56" s="26"/>
      <c r="H56" s="26" t="s">
        <v>851</v>
      </c>
      <c r="I56" s="26"/>
      <c r="J56" s="32">
        <v>0</v>
      </c>
      <c r="K56" s="29"/>
      <c r="L56" s="32">
        <v>2817.25</v>
      </c>
      <c r="M56" s="29"/>
      <c r="N56" s="32">
        <f>ROUND((J56-L56),5)</f>
        <v>-2817.25</v>
      </c>
      <c r="O56" s="29"/>
      <c r="P56" s="31">
        <f>ROUND(IF(L56=0, IF(J56=0, 0, 1), J56/L56),5)</f>
        <v>0</v>
      </c>
    </row>
    <row r="57" spans="1:16">
      <c r="A57" s="26"/>
      <c r="B57" s="26"/>
      <c r="C57" s="26"/>
      <c r="D57" s="26"/>
      <c r="E57" s="26"/>
      <c r="F57" s="26"/>
      <c r="G57" s="26"/>
      <c r="H57" s="26" t="s">
        <v>600</v>
      </c>
      <c r="I57" s="26"/>
      <c r="J57" s="32">
        <v>4076.8</v>
      </c>
      <c r="K57" s="29"/>
      <c r="L57" s="32">
        <v>1260</v>
      </c>
      <c r="M57" s="29"/>
      <c r="N57" s="32">
        <f>ROUND((J57-L57),5)</f>
        <v>2816.8</v>
      </c>
      <c r="O57" s="29"/>
      <c r="P57" s="31">
        <f>ROUND(IF(L57=0, IF(J57=0, 0, 1), J57/L57),5)</f>
        <v>3.23556</v>
      </c>
    </row>
    <row r="58" spans="1:16" ht="15" thickBot="1">
      <c r="A58" s="26"/>
      <c r="B58" s="26"/>
      <c r="C58" s="26"/>
      <c r="D58" s="26"/>
      <c r="E58" s="26"/>
      <c r="F58" s="26"/>
      <c r="G58" s="26"/>
      <c r="H58" s="26" t="s">
        <v>603</v>
      </c>
      <c r="I58" s="26"/>
      <c r="J58" s="36">
        <v>5946.02</v>
      </c>
      <c r="K58" s="29"/>
      <c r="L58" s="36">
        <v>5656.25</v>
      </c>
      <c r="M58" s="29"/>
      <c r="N58" s="36">
        <f>ROUND((J58-L58),5)</f>
        <v>289.77</v>
      </c>
      <c r="O58" s="29"/>
      <c r="P58" s="35">
        <f>ROUND(IF(L58=0, IF(J58=0, 0, 1), J58/L58),5)</f>
        <v>1.0512300000000001</v>
      </c>
    </row>
    <row r="59" spans="1:16">
      <c r="A59" s="26"/>
      <c r="B59" s="26"/>
      <c r="C59" s="26"/>
      <c r="D59" s="26"/>
      <c r="E59" s="26"/>
      <c r="F59" s="26"/>
      <c r="G59" s="26" t="s">
        <v>605</v>
      </c>
      <c r="H59" s="26"/>
      <c r="I59" s="26"/>
      <c r="J59" s="32">
        <f>ROUND(J46+SUM(J53:J58),5)</f>
        <v>45373.66</v>
      </c>
      <c r="K59" s="29"/>
      <c r="L59" s="32">
        <f>ROUND(L46+SUM(L53:L58),5)</f>
        <v>48964.75</v>
      </c>
      <c r="M59" s="29"/>
      <c r="N59" s="32">
        <f>ROUND((J59-L59),5)</f>
        <v>-3591.09</v>
      </c>
      <c r="O59" s="29"/>
      <c r="P59" s="31">
        <f>ROUND(IF(L59=0, IF(J59=0, 0, 1), J59/L59),5)</f>
        <v>0.92666000000000004</v>
      </c>
    </row>
    <row r="60" spans="1:16">
      <c r="A60" s="26"/>
      <c r="B60" s="26"/>
      <c r="C60" s="26"/>
      <c r="D60" s="26"/>
      <c r="E60" s="26"/>
      <c r="F60" s="26"/>
      <c r="G60" s="26" t="s">
        <v>606</v>
      </c>
      <c r="H60" s="26"/>
      <c r="I60" s="26"/>
      <c r="J60" s="32">
        <v>1504</v>
      </c>
      <c r="K60" s="29"/>
      <c r="L60" s="32"/>
      <c r="M60" s="29"/>
      <c r="N60" s="32"/>
      <c r="O60" s="29"/>
      <c r="P60" s="31"/>
    </row>
    <row r="61" spans="1:16">
      <c r="A61" s="26"/>
      <c r="B61" s="26"/>
      <c r="C61" s="26"/>
      <c r="D61" s="26"/>
      <c r="E61" s="26"/>
      <c r="F61" s="26"/>
      <c r="G61" s="26" t="s">
        <v>608</v>
      </c>
      <c r="H61" s="26"/>
      <c r="I61" s="26"/>
      <c r="J61" s="32"/>
      <c r="K61" s="29"/>
      <c r="L61" s="32"/>
      <c r="M61" s="29"/>
      <c r="N61" s="32"/>
      <c r="O61" s="29"/>
      <c r="P61" s="31"/>
    </row>
    <row r="62" spans="1:16">
      <c r="A62" s="26"/>
      <c r="B62" s="26"/>
      <c r="C62" s="26"/>
      <c r="D62" s="26"/>
      <c r="E62" s="26"/>
      <c r="F62" s="26"/>
      <c r="G62" s="26"/>
      <c r="H62" s="26" t="s">
        <v>609</v>
      </c>
      <c r="I62" s="26"/>
      <c r="J62" s="32">
        <v>2561.5700000000002</v>
      </c>
      <c r="K62" s="29"/>
      <c r="L62" s="32">
        <v>2640.06</v>
      </c>
      <c r="M62" s="29"/>
      <c r="N62" s="32">
        <f>ROUND((J62-L62),5)</f>
        <v>-78.489999999999995</v>
      </c>
      <c r="O62" s="29"/>
      <c r="P62" s="31">
        <f>ROUND(IF(L62=0, IF(J62=0, 0, 1), J62/L62),5)</f>
        <v>0.97026999999999997</v>
      </c>
    </row>
    <row r="63" spans="1:16">
      <c r="A63" s="26"/>
      <c r="B63" s="26"/>
      <c r="C63" s="26"/>
      <c r="D63" s="26"/>
      <c r="E63" s="26"/>
      <c r="F63" s="26"/>
      <c r="G63" s="26"/>
      <c r="H63" s="26" t="s">
        <v>611</v>
      </c>
      <c r="I63" s="26"/>
      <c r="J63" s="32">
        <v>910.78</v>
      </c>
      <c r="K63" s="29"/>
      <c r="L63" s="32">
        <v>938.69</v>
      </c>
      <c r="M63" s="29"/>
      <c r="N63" s="32">
        <f>ROUND((J63-L63),5)</f>
        <v>-27.91</v>
      </c>
      <c r="O63" s="29"/>
      <c r="P63" s="31">
        <f>ROUND(IF(L63=0, IF(J63=0, 0, 1), J63/L63),5)</f>
        <v>0.97026999999999997</v>
      </c>
    </row>
    <row r="64" spans="1:16">
      <c r="A64" s="26"/>
      <c r="B64" s="26"/>
      <c r="C64" s="26"/>
      <c r="D64" s="26"/>
      <c r="E64" s="26"/>
      <c r="F64" s="26"/>
      <c r="G64" s="26"/>
      <c r="H64" s="26" t="s">
        <v>613</v>
      </c>
      <c r="I64" s="26"/>
      <c r="J64" s="32">
        <v>2474.5700000000002</v>
      </c>
      <c r="K64" s="29"/>
      <c r="L64" s="32">
        <v>6714.25</v>
      </c>
      <c r="M64" s="29"/>
      <c r="N64" s="32">
        <f>ROUND((J64-L64),5)</f>
        <v>-4239.68</v>
      </c>
      <c r="O64" s="29"/>
      <c r="P64" s="31">
        <f>ROUND(IF(L64=0, IF(J64=0, 0, 1), J64/L64),5)</f>
        <v>0.36854999999999999</v>
      </c>
    </row>
    <row r="65" spans="1:16">
      <c r="A65" s="26"/>
      <c r="B65" s="26"/>
      <c r="C65" s="26"/>
      <c r="D65" s="26"/>
      <c r="E65" s="26"/>
      <c r="F65" s="26"/>
      <c r="G65" s="26"/>
      <c r="H65" s="26" t="s">
        <v>852</v>
      </c>
      <c r="I65" s="26"/>
      <c r="J65" s="32">
        <v>0</v>
      </c>
      <c r="K65" s="29"/>
      <c r="L65" s="32">
        <v>3700.75</v>
      </c>
      <c r="M65" s="29"/>
      <c r="N65" s="32">
        <f>ROUND((J65-L65),5)</f>
        <v>-3700.75</v>
      </c>
      <c r="O65" s="29"/>
      <c r="P65" s="31">
        <f>ROUND(IF(L65=0, IF(J65=0, 0, 1), J65/L65),5)</f>
        <v>0</v>
      </c>
    </row>
    <row r="66" spans="1:16">
      <c r="A66" s="26"/>
      <c r="B66" s="26"/>
      <c r="C66" s="26"/>
      <c r="D66" s="26"/>
      <c r="E66" s="26"/>
      <c r="F66" s="26"/>
      <c r="G66" s="26"/>
      <c r="H66" s="26" t="s">
        <v>853</v>
      </c>
      <c r="I66" s="26"/>
      <c r="J66" s="32">
        <v>0</v>
      </c>
      <c r="K66" s="29"/>
      <c r="L66" s="32">
        <v>0</v>
      </c>
      <c r="M66" s="29"/>
      <c r="N66" s="32">
        <f>ROUND((J66-L66),5)</f>
        <v>0</v>
      </c>
      <c r="O66" s="29"/>
      <c r="P66" s="31">
        <f>ROUND(IF(L66=0, IF(J66=0, 0, 1), J66/L66),5)</f>
        <v>0</v>
      </c>
    </row>
    <row r="67" spans="1:16">
      <c r="A67" s="26"/>
      <c r="B67" s="26"/>
      <c r="C67" s="26"/>
      <c r="D67" s="26"/>
      <c r="E67" s="26"/>
      <c r="F67" s="26"/>
      <c r="G67" s="26"/>
      <c r="H67" s="26" t="s">
        <v>854</v>
      </c>
      <c r="I67" s="26"/>
      <c r="J67" s="32">
        <v>0</v>
      </c>
      <c r="K67" s="29"/>
      <c r="L67" s="32">
        <v>666.67</v>
      </c>
      <c r="M67" s="29"/>
      <c r="N67" s="32">
        <f>ROUND((J67-L67),5)</f>
        <v>-666.67</v>
      </c>
      <c r="O67" s="29"/>
      <c r="P67" s="31">
        <f>ROUND(IF(L67=0, IF(J67=0, 0, 1), J67/L67),5)</f>
        <v>0</v>
      </c>
    </row>
    <row r="68" spans="1:16">
      <c r="A68" s="26"/>
      <c r="B68" s="26"/>
      <c r="C68" s="26"/>
      <c r="D68" s="26"/>
      <c r="E68" s="26"/>
      <c r="F68" s="26"/>
      <c r="G68" s="26"/>
      <c r="H68" s="26" t="s">
        <v>855</v>
      </c>
      <c r="I68" s="26"/>
      <c r="J68" s="32">
        <v>0</v>
      </c>
      <c r="K68" s="29"/>
      <c r="L68" s="32">
        <v>0</v>
      </c>
      <c r="M68" s="29"/>
      <c r="N68" s="32">
        <f>ROUND((J68-L68),5)</f>
        <v>0</v>
      </c>
      <c r="O68" s="29"/>
      <c r="P68" s="31">
        <f>ROUND(IF(L68=0, IF(J68=0, 0, 1), J68/L68),5)</f>
        <v>0</v>
      </c>
    </row>
    <row r="69" spans="1:16" ht="15" thickBot="1">
      <c r="A69" s="26"/>
      <c r="B69" s="26"/>
      <c r="C69" s="26"/>
      <c r="D69" s="26"/>
      <c r="E69" s="26"/>
      <c r="F69" s="26"/>
      <c r="G69" s="26"/>
      <c r="H69" s="26" t="s">
        <v>856</v>
      </c>
      <c r="I69" s="26"/>
      <c r="J69" s="36">
        <v>0</v>
      </c>
      <c r="K69" s="29"/>
      <c r="L69" s="36">
        <v>12.5</v>
      </c>
      <c r="M69" s="29"/>
      <c r="N69" s="36">
        <f>ROUND((J69-L69),5)</f>
        <v>-12.5</v>
      </c>
      <c r="O69" s="29"/>
      <c r="P69" s="35">
        <f>ROUND(IF(L69=0, IF(J69=0, 0, 1), J69/L69),5)</f>
        <v>0</v>
      </c>
    </row>
    <row r="70" spans="1:16">
      <c r="A70" s="26"/>
      <c r="B70" s="26"/>
      <c r="C70" s="26"/>
      <c r="D70" s="26"/>
      <c r="E70" s="26"/>
      <c r="F70" s="26"/>
      <c r="G70" s="26" t="s">
        <v>625</v>
      </c>
      <c r="H70" s="26"/>
      <c r="I70" s="26"/>
      <c r="J70" s="32">
        <f>ROUND(SUM(J61:J69),5)</f>
        <v>5946.92</v>
      </c>
      <c r="K70" s="29"/>
      <c r="L70" s="32">
        <f>ROUND(SUM(L61:L69),5)</f>
        <v>14672.92</v>
      </c>
      <c r="M70" s="29"/>
      <c r="N70" s="32">
        <f>ROUND((J70-L70),5)</f>
        <v>-8726</v>
      </c>
      <c r="O70" s="29"/>
      <c r="P70" s="31">
        <f>ROUND(IF(L70=0, IF(J70=0, 0, 1), J70/L70),5)</f>
        <v>0.40529999999999999</v>
      </c>
    </row>
    <row r="71" spans="1:16">
      <c r="A71" s="26"/>
      <c r="B71" s="26"/>
      <c r="C71" s="26"/>
      <c r="D71" s="26"/>
      <c r="E71" s="26"/>
      <c r="F71" s="26"/>
      <c r="G71" s="26" t="s">
        <v>626</v>
      </c>
      <c r="H71" s="26"/>
      <c r="I71" s="26"/>
      <c r="J71" s="32"/>
      <c r="K71" s="29"/>
      <c r="L71" s="32"/>
      <c r="M71" s="29"/>
      <c r="N71" s="32"/>
      <c r="O71" s="29"/>
      <c r="P71" s="31"/>
    </row>
    <row r="72" spans="1:16">
      <c r="A72" s="26"/>
      <c r="B72" s="26"/>
      <c r="C72" s="26"/>
      <c r="D72" s="26"/>
      <c r="E72" s="26"/>
      <c r="F72" s="26"/>
      <c r="G72" s="26"/>
      <c r="H72" s="26" t="s">
        <v>627</v>
      </c>
      <c r="I72" s="26"/>
      <c r="J72" s="32">
        <v>93.25</v>
      </c>
      <c r="K72" s="29"/>
      <c r="L72" s="32">
        <v>484.83</v>
      </c>
      <c r="M72" s="29"/>
      <c r="N72" s="32">
        <f>ROUND((J72-L72),5)</f>
        <v>-391.58</v>
      </c>
      <c r="O72" s="29"/>
      <c r="P72" s="31">
        <f>ROUND(IF(L72=0, IF(J72=0, 0, 1), J72/L72),5)</f>
        <v>0.19234000000000001</v>
      </c>
    </row>
    <row r="73" spans="1:16">
      <c r="A73" s="26"/>
      <c r="B73" s="26"/>
      <c r="C73" s="26"/>
      <c r="D73" s="26"/>
      <c r="E73" s="26"/>
      <c r="F73" s="26"/>
      <c r="G73" s="26"/>
      <c r="H73" s="26" t="s">
        <v>629</v>
      </c>
      <c r="I73" s="26"/>
      <c r="J73" s="32">
        <v>578.34</v>
      </c>
      <c r="K73" s="29"/>
      <c r="L73" s="32">
        <v>788</v>
      </c>
      <c r="M73" s="29"/>
      <c r="N73" s="32">
        <f>ROUND((J73-L73),5)</f>
        <v>-209.66</v>
      </c>
      <c r="O73" s="29"/>
      <c r="P73" s="31">
        <f>ROUND(IF(L73=0, IF(J73=0, 0, 1), J73/L73),5)</f>
        <v>0.73392999999999997</v>
      </c>
    </row>
    <row r="74" spans="1:16" ht="15" thickBot="1">
      <c r="A74" s="26"/>
      <c r="B74" s="26"/>
      <c r="C74" s="26"/>
      <c r="D74" s="26"/>
      <c r="E74" s="26"/>
      <c r="F74" s="26"/>
      <c r="G74" s="26"/>
      <c r="H74" s="26" t="s">
        <v>631</v>
      </c>
      <c r="I74" s="26"/>
      <c r="J74" s="32">
        <v>3.01</v>
      </c>
      <c r="K74" s="29"/>
      <c r="L74" s="32">
        <v>162</v>
      </c>
      <c r="M74" s="29"/>
      <c r="N74" s="32">
        <f>ROUND((J74-L74),5)</f>
        <v>-158.99</v>
      </c>
      <c r="O74" s="29"/>
      <c r="P74" s="31">
        <f>ROUND(IF(L74=0, IF(J74=0, 0, 1), J74/L74),5)</f>
        <v>1.8579999999999999E-2</v>
      </c>
    </row>
    <row r="75" spans="1:16" ht="15" thickBot="1">
      <c r="A75" s="26"/>
      <c r="B75" s="26"/>
      <c r="C75" s="26"/>
      <c r="D75" s="26"/>
      <c r="E75" s="26"/>
      <c r="F75" s="26"/>
      <c r="G75" s="26" t="s">
        <v>633</v>
      </c>
      <c r="H75" s="26"/>
      <c r="I75" s="26"/>
      <c r="J75" s="33">
        <f>ROUND(SUM(J71:J74),5)</f>
        <v>674.6</v>
      </c>
      <c r="K75" s="29"/>
      <c r="L75" s="33">
        <f>ROUND(SUM(L71:L74),5)</f>
        <v>1434.83</v>
      </c>
      <c r="M75" s="29"/>
      <c r="N75" s="33">
        <f>ROUND((J75-L75),5)</f>
        <v>-760.23</v>
      </c>
      <c r="O75" s="29"/>
      <c r="P75" s="34">
        <f>ROUND(IF(L75=0, IF(J75=0, 0, 1), J75/L75),5)</f>
        <v>0.47016000000000002</v>
      </c>
    </row>
    <row r="76" spans="1:16">
      <c r="A76" s="26"/>
      <c r="B76" s="26"/>
      <c r="C76" s="26"/>
      <c r="D76" s="26"/>
      <c r="E76" s="26"/>
      <c r="F76" s="26" t="s">
        <v>634</v>
      </c>
      <c r="G76" s="26"/>
      <c r="H76" s="26"/>
      <c r="I76" s="26"/>
      <c r="J76" s="32">
        <f>ROUND(J45+SUM(J59:J60)+J70+J75,5)</f>
        <v>53499.18</v>
      </c>
      <c r="K76" s="29"/>
      <c r="L76" s="32">
        <f>ROUND(L45+SUM(L59:L60)+L70+L75,5)</f>
        <v>65072.5</v>
      </c>
      <c r="M76" s="29"/>
      <c r="N76" s="32">
        <f>ROUND((J76-L76),5)</f>
        <v>-11573.32</v>
      </c>
      <c r="O76" s="29"/>
      <c r="P76" s="31">
        <f>ROUND(IF(L76=0, IF(J76=0, 0, 1), J76/L76),5)</f>
        <v>0.82215000000000005</v>
      </c>
    </row>
    <row r="77" spans="1:16">
      <c r="A77" s="26"/>
      <c r="B77" s="26"/>
      <c r="C77" s="26"/>
      <c r="D77" s="26"/>
      <c r="E77" s="26"/>
      <c r="F77" s="26" t="s">
        <v>635</v>
      </c>
      <c r="G77" s="26"/>
      <c r="H77" s="26"/>
      <c r="I77" s="26"/>
      <c r="J77" s="32"/>
      <c r="K77" s="29"/>
      <c r="L77" s="32"/>
      <c r="M77" s="29"/>
      <c r="N77" s="32"/>
      <c r="O77" s="29"/>
      <c r="P77" s="31"/>
    </row>
    <row r="78" spans="1:16">
      <c r="A78" s="26"/>
      <c r="B78" s="26"/>
      <c r="C78" s="26"/>
      <c r="D78" s="26"/>
      <c r="E78" s="26"/>
      <c r="F78" s="26"/>
      <c r="G78" s="26" t="s">
        <v>636</v>
      </c>
      <c r="H78" s="26"/>
      <c r="I78" s="26"/>
      <c r="J78" s="32">
        <v>342.2</v>
      </c>
      <c r="K78" s="29"/>
      <c r="L78" s="32">
        <v>400</v>
      </c>
      <c r="M78" s="29"/>
      <c r="N78" s="32">
        <f>ROUND((J78-L78),5)</f>
        <v>-57.8</v>
      </c>
      <c r="O78" s="29"/>
      <c r="P78" s="31">
        <f>ROUND(IF(L78=0, IF(J78=0, 0, 1), J78/L78),5)</f>
        <v>0.85550000000000004</v>
      </c>
    </row>
    <row r="79" spans="1:16">
      <c r="A79" s="26"/>
      <c r="B79" s="26"/>
      <c r="C79" s="26"/>
      <c r="D79" s="26"/>
      <c r="E79" s="26"/>
      <c r="F79" s="26"/>
      <c r="G79" s="26" t="s">
        <v>642</v>
      </c>
      <c r="H79" s="26"/>
      <c r="I79" s="26"/>
      <c r="J79" s="32">
        <v>1062.75</v>
      </c>
      <c r="K79" s="29"/>
      <c r="L79" s="32">
        <v>1540</v>
      </c>
      <c r="M79" s="29"/>
      <c r="N79" s="32">
        <f>ROUND((J79-L79),5)</f>
        <v>-477.25</v>
      </c>
      <c r="O79" s="29"/>
      <c r="P79" s="31">
        <f>ROUND(IF(L79=0, IF(J79=0, 0, 1), J79/L79),5)</f>
        <v>0.69010000000000005</v>
      </c>
    </row>
    <row r="80" spans="1:16" ht="15" thickBot="1">
      <c r="A80" s="26"/>
      <c r="B80" s="26"/>
      <c r="C80" s="26"/>
      <c r="D80" s="26"/>
      <c r="E80" s="26"/>
      <c r="F80" s="26"/>
      <c r="G80" s="26" t="s">
        <v>857</v>
      </c>
      <c r="H80" s="26"/>
      <c r="I80" s="26"/>
      <c r="J80" s="36">
        <v>0</v>
      </c>
      <c r="K80" s="29"/>
      <c r="L80" s="36">
        <v>0</v>
      </c>
      <c r="M80" s="29"/>
      <c r="N80" s="36">
        <f>ROUND((J80-L80),5)</f>
        <v>0</v>
      </c>
      <c r="O80" s="29"/>
      <c r="P80" s="35">
        <f>ROUND(IF(L80=0, IF(J80=0, 0, 1), J80/L80),5)</f>
        <v>0</v>
      </c>
    </row>
    <row r="81" spans="1:16">
      <c r="A81" s="26"/>
      <c r="B81" s="26"/>
      <c r="C81" s="26"/>
      <c r="D81" s="26"/>
      <c r="E81" s="26"/>
      <c r="F81" s="26" t="s">
        <v>644</v>
      </c>
      <c r="G81" s="26"/>
      <c r="H81" s="26"/>
      <c r="I81" s="26"/>
      <c r="J81" s="32">
        <f>ROUND(SUM(J77:J80),5)</f>
        <v>1404.95</v>
      </c>
      <c r="K81" s="29"/>
      <c r="L81" s="32">
        <f>ROUND(SUM(L77:L80),5)</f>
        <v>1940</v>
      </c>
      <c r="M81" s="29"/>
      <c r="N81" s="32">
        <f>ROUND((J81-L81),5)</f>
        <v>-535.04999999999995</v>
      </c>
      <c r="O81" s="29"/>
      <c r="P81" s="31">
        <f>ROUND(IF(L81=0, IF(J81=0, 0, 1), J81/L81),5)</f>
        <v>0.72419999999999995</v>
      </c>
    </row>
    <row r="82" spans="1:16">
      <c r="A82" s="26"/>
      <c r="B82" s="26"/>
      <c r="C82" s="26"/>
      <c r="D82" s="26"/>
      <c r="E82" s="26"/>
      <c r="F82" s="26" t="s">
        <v>645</v>
      </c>
      <c r="G82" s="26"/>
      <c r="H82" s="26"/>
      <c r="I82" s="26"/>
      <c r="J82" s="32"/>
      <c r="K82" s="29"/>
      <c r="L82" s="32"/>
      <c r="M82" s="29"/>
      <c r="N82" s="32"/>
      <c r="O82" s="29"/>
      <c r="P82" s="31"/>
    </row>
    <row r="83" spans="1:16">
      <c r="A83" s="26"/>
      <c r="B83" s="26"/>
      <c r="C83" s="26"/>
      <c r="D83" s="26"/>
      <c r="E83" s="26"/>
      <c r="F83" s="26"/>
      <c r="G83" s="26" t="s">
        <v>646</v>
      </c>
      <c r="H83" s="26"/>
      <c r="I83" s="26"/>
      <c r="J83" s="32"/>
      <c r="K83" s="29"/>
      <c r="L83" s="32"/>
      <c r="M83" s="29"/>
      <c r="N83" s="32"/>
      <c r="O83" s="29"/>
      <c r="P83" s="31"/>
    </row>
    <row r="84" spans="1:16">
      <c r="A84" s="26"/>
      <c r="B84" s="26"/>
      <c r="C84" s="26"/>
      <c r="D84" s="26"/>
      <c r="E84" s="26"/>
      <c r="F84" s="26"/>
      <c r="G84" s="26"/>
      <c r="H84" s="26" t="s">
        <v>647</v>
      </c>
      <c r="I84" s="26"/>
      <c r="J84" s="32">
        <v>2064.19</v>
      </c>
      <c r="K84" s="29"/>
      <c r="L84" s="32">
        <v>1000</v>
      </c>
      <c r="M84" s="29"/>
      <c r="N84" s="32">
        <f>ROUND((J84-L84),5)</f>
        <v>1064.19</v>
      </c>
      <c r="O84" s="29"/>
      <c r="P84" s="31">
        <f>ROUND(IF(L84=0, IF(J84=0, 0, 1), J84/L84),5)</f>
        <v>2.06419</v>
      </c>
    </row>
    <row r="85" spans="1:16">
      <c r="A85" s="26"/>
      <c r="B85" s="26"/>
      <c r="C85" s="26"/>
      <c r="D85" s="26"/>
      <c r="E85" s="26"/>
      <c r="F85" s="26"/>
      <c r="G85" s="26"/>
      <c r="H85" s="26" t="s">
        <v>858</v>
      </c>
      <c r="I85" s="26"/>
      <c r="J85" s="32">
        <v>0</v>
      </c>
      <c r="K85" s="29"/>
      <c r="L85" s="32">
        <v>100</v>
      </c>
      <c r="M85" s="29"/>
      <c r="N85" s="32">
        <f>ROUND((J85-L85),5)</f>
        <v>-100</v>
      </c>
      <c r="O85" s="29"/>
      <c r="P85" s="31">
        <f>ROUND(IF(L85=0, IF(J85=0, 0, 1), J85/L85),5)</f>
        <v>0</v>
      </c>
    </row>
    <row r="86" spans="1:16">
      <c r="A86" s="26"/>
      <c r="B86" s="26"/>
      <c r="C86" s="26"/>
      <c r="D86" s="26"/>
      <c r="E86" s="26"/>
      <c r="F86" s="26"/>
      <c r="G86" s="26"/>
      <c r="H86" s="26" t="s">
        <v>859</v>
      </c>
      <c r="I86" s="26"/>
      <c r="J86" s="32">
        <v>0</v>
      </c>
      <c r="K86" s="29"/>
      <c r="L86" s="32">
        <v>100</v>
      </c>
      <c r="M86" s="29"/>
      <c r="N86" s="32">
        <f>ROUND((J86-L86),5)</f>
        <v>-100</v>
      </c>
      <c r="O86" s="29"/>
      <c r="P86" s="31">
        <f>ROUND(IF(L86=0, IF(J86=0, 0, 1), J86/L86),5)</f>
        <v>0</v>
      </c>
    </row>
    <row r="87" spans="1:16" ht="15" thickBot="1">
      <c r="A87" s="26"/>
      <c r="B87" s="26"/>
      <c r="C87" s="26"/>
      <c r="D87" s="26"/>
      <c r="E87" s="26"/>
      <c r="F87" s="26"/>
      <c r="G87" s="26"/>
      <c r="H87" s="26" t="s">
        <v>860</v>
      </c>
      <c r="I87" s="26"/>
      <c r="J87" s="36">
        <v>0</v>
      </c>
      <c r="K87" s="29"/>
      <c r="L87" s="36">
        <v>125</v>
      </c>
      <c r="M87" s="29"/>
      <c r="N87" s="36">
        <f>ROUND((J87-L87),5)</f>
        <v>-125</v>
      </c>
      <c r="O87" s="29"/>
      <c r="P87" s="35">
        <f>ROUND(IF(L87=0, IF(J87=0, 0, 1), J87/L87),5)</f>
        <v>0</v>
      </c>
    </row>
    <row r="88" spans="1:16">
      <c r="A88" s="26"/>
      <c r="B88" s="26"/>
      <c r="C88" s="26"/>
      <c r="D88" s="26"/>
      <c r="E88" s="26"/>
      <c r="F88" s="26"/>
      <c r="G88" s="26" t="s">
        <v>655</v>
      </c>
      <c r="H88" s="26"/>
      <c r="I88" s="26"/>
      <c r="J88" s="32">
        <f>ROUND(SUM(J83:J87),5)</f>
        <v>2064.19</v>
      </c>
      <c r="K88" s="29"/>
      <c r="L88" s="32">
        <f>ROUND(SUM(L83:L87),5)</f>
        <v>1325</v>
      </c>
      <c r="M88" s="29"/>
      <c r="N88" s="32">
        <f>ROUND((J88-L88),5)</f>
        <v>739.19</v>
      </c>
      <c r="O88" s="29"/>
      <c r="P88" s="31">
        <f>ROUND(IF(L88=0, IF(J88=0, 0, 1), J88/L88),5)</f>
        <v>1.5578799999999999</v>
      </c>
    </row>
    <row r="89" spans="1:16">
      <c r="A89" s="26"/>
      <c r="B89" s="26"/>
      <c r="C89" s="26"/>
      <c r="D89" s="26"/>
      <c r="E89" s="26"/>
      <c r="F89" s="26"/>
      <c r="G89" s="26" t="s">
        <v>656</v>
      </c>
      <c r="H89" s="26"/>
      <c r="I89" s="26"/>
      <c r="J89" s="32"/>
      <c r="K89" s="29"/>
      <c r="L89" s="32"/>
      <c r="M89" s="29"/>
      <c r="N89" s="32"/>
      <c r="O89" s="29"/>
      <c r="P89" s="31"/>
    </row>
    <row r="90" spans="1:16">
      <c r="A90" s="26"/>
      <c r="B90" s="26"/>
      <c r="C90" s="26"/>
      <c r="D90" s="26"/>
      <c r="E90" s="26"/>
      <c r="F90" s="26"/>
      <c r="G90" s="26"/>
      <c r="H90" s="26" t="s">
        <v>657</v>
      </c>
      <c r="I90" s="26"/>
      <c r="J90" s="32">
        <v>-155.13</v>
      </c>
      <c r="K90" s="29"/>
      <c r="L90" s="32">
        <v>60</v>
      </c>
      <c r="M90" s="29"/>
      <c r="N90" s="32">
        <f>ROUND((J90-L90),5)</f>
        <v>-215.13</v>
      </c>
      <c r="O90" s="29"/>
      <c r="P90" s="31">
        <f>ROUND(IF(L90=0, IF(J90=0, 0, 1), J90/L90),5)</f>
        <v>-2.5855000000000001</v>
      </c>
    </row>
    <row r="91" spans="1:16">
      <c r="A91" s="26"/>
      <c r="B91" s="26"/>
      <c r="C91" s="26"/>
      <c r="D91" s="26"/>
      <c r="E91" s="26"/>
      <c r="F91" s="26"/>
      <c r="G91" s="26"/>
      <c r="H91" s="26" t="s">
        <v>861</v>
      </c>
      <c r="I91" s="26"/>
      <c r="J91" s="32">
        <v>0</v>
      </c>
      <c r="K91" s="29"/>
      <c r="L91" s="32">
        <v>166.67</v>
      </c>
      <c r="M91" s="29"/>
      <c r="N91" s="32">
        <f>ROUND((J91-L91),5)</f>
        <v>-166.67</v>
      </c>
      <c r="O91" s="29"/>
      <c r="P91" s="31">
        <f>ROUND(IF(L91=0, IF(J91=0, 0, 1), J91/L91),5)</f>
        <v>0</v>
      </c>
    </row>
    <row r="92" spans="1:16">
      <c r="A92" s="26"/>
      <c r="B92" s="26"/>
      <c r="C92" s="26"/>
      <c r="D92" s="26"/>
      <c r="E92" s="26"/>
      <c r="F92" s="26"/>
      <c r="G92" s="26"/>
      <c r="H92" s="26" t="s">
        <v>659</v>
      </c>
      <c r="I92" s="26"/>
      <c r="J92" s="32">
        <v>379.15</v>
      </c>
      <c r="K92" s="29"/>
      <c r="L92" s="32">
        <v>425</v>
      </c>
      <c r="M92" s="29"/>
      <c r="N92" s="32">
        <f>ROUND((J92-L92),5)</f>
        <v>-45.85</v>
      </c>
      <c r="O92" s="29"/>
      <c r="P92" s="31">
        <f>ROUND(IF(L92=0, IF(J92=0, 0, 1), J92/L92),5)</f>
        <v>0.89212000000000002</v>
      </c>
    </row>
    <row r="93" spans="1:16">
      <c r="A93" s="26"/>
      <c r="B93" s="26"/>
      <c r="C93" s="26"/>
      <c r="D93" s="26"/>
      <c r="E93" s="26"/>
      <c r="F93" s="26"/>
      <c r="G93" s="26"/>
      <c r="H93" s="26" t="s">
        <v>663</v>
      </c>
      <c r="I93" s="26"/>
      <c r="J93" s="32">
        <v>83.27</v>
      </c>
      <c r="K93" s="29"/>
      <c r="L93" s="32">
        <v>75</v>
      </c>
      <c r="M93" s="29"/>
      <c r="N93" s="32">
        <f>ROUND((J93-L93),5)</f>
        <v>8.27</v>
      </c>
      <c r="O93" s="29"/>
      <c r="P93" s="31">
        <f>ROUND(IF(L93=0, IF(J93=0, 0, 1), J93/L93),5)</f>
        <v>1.1102700000000001</v>
      </c>
    </row>
    <row r="94" spans="1:16" ht="15" thickBot="1">
      <c r="A94" s="26"/>
      <c r="B94" s="26"/>
      <c r="C94" s="26"/>
      <c r="D94" s="26"/>
      <c r="E94" s="26"/>
      <c r="F94" s="26"/>
      <c r="G94" s="26"/>
      <c r="H94" s="26" t="s">
        <v>665</v>
      </c>
      <c r="I94" s="26"/>
      <c r="J94" s="36">
        <v>83.27</v>
      </c>
      <c r="K94" s="29"/>
      <c r="L94" s="36">
        <v>75</v>
      </c>
      <c r="M94" s="29"/>
      <c r="N94" s="36">
        <f>ROUND((J94-L94),5)</f>
        <v>8.27</v>
      </c>
      <c r="O94" s="29"/>
      <c r="P94" s="35">
        <f>ROUND(IF(L94=0, IF(J94=0, 0, 1), J94/L94),5)</f>
        <v>1.1102700000000001</v>
      </c>
    </row>
    <row r="95" spans="1:16">
      <c r="A95" s="26"/>
      <c r="B95" s="26"/>
      <c r="C95" s="26"/>
      <c r="D95" s="26"/>
      <c r="E95" s="26"/>
      <c r="F95" s="26"/>
      <c r="G95" s="26" t="s">
        <v>667</v>
      </c>
      <c r="H95" s="26"/>
      <c r="I95" s="26"/>
      <c r="J95" s="32">
        <f>ROUND(SUM(J89:J94),5)</f>
        <v>390.56</v>
      </c>
      <c r="K95" s="29"/>
      <c r="L95" s="32">
        <f>ROUND(SUM(L89:L94),5)</f>
        <v>801.67</v>
      </c>
      <c r="M95" s="29"/>
      <c r="N95" s="32">
        <f>ROUND((J95-L95),5)</f>
        <v>-411.11</v>
      </c>
      <c r="O95" s="29"/>
      <c r="P95" s="31">
        <f>ROUND(IF(L95=0, IF(J95=0, 0, 1), J95/L95),5)</f>
        <v>0.48718</v>
      </c>
    </row>
    <row r="96" spans="1:16">
      <c r="A96" s="26"/>
      <c r="B96" s="26"/>
      <c r="C96" s="26"/>
      <c r="D96" s="26"/>
      <c r="E96" s="26"/>
      <c r="F96" s="26"/>
      <c r="G96" s="26" t="s">
        <v>668</v>
      </c>
      <c r="H96" s="26"/>
      <c r="I96" s="26"/>
      <c r="J96" s="32"/>
      <c r="K96" s="29"/>
      <c r="L96" s="32"/>
      <c r="M96" s="29"/>
      <c r="N96" s="32"/>
      <c r="O96" s="29"/>
      <c r="P96" s="31"/>
    </row>
    <row r="97" spans="1:16">
      <c r="A97" s="26"/>
      <c r="B97" s="26"/>
      <c r="C97" s="26"/>
      <c r="D97" s="26"/>
      <c r="E97" s="26"/>
      <c r="F97" s="26"/>
      <c r="G97" s="26"/>
      <c r="H97" s="26" t="s">
        <v>669</v>
      </c>
      <c r="I97" s="26"/>
      <c r="J97" s="32"/>
      <c r="K97" s="29"/>
      <c r="L97" s="32"/>
      <c r="M97" s="29"/>
      <c r="N97" s="32"/>
      <c r="O97" s="29"/>
      <c r="P97" s="31"/>
    </row>
    <row r="98" spans="1:16">
      <c r="A98" s="26"/>
      <c r="B98" s="26"/>
      <c r="C98" s="26"/>
      <c r="D98" s="26"/>
      <c r="E98" s="26"/>
      <c r="F98" s="26"/>
      <c r="G98" s="26"/>
      <c r="H98" s="26"/>
      <c r="I98" s="26" t="s">
        <v>670</v>
      </c>
      <c r="J98" s="32">
        <v>744.36</v>
      </c>
      <c r="K98" s="29"/>
      <c r="L98" s="32">
        <v>600</v>
      </c>
      <c r="M98" s="29"/>
      <c r="N98" s="32">
        <f>ROUND((J98-L98),5)</f>
        <v>144.36000000000001</v>
      </c>
      <c r="O98" s="29"/>
      <c r="P98" s="31">
        <f>ROUND(IF(L98=0, IF(J98=0, 0, 1), J98/L98),5)</f>
        <v>1.2405999999999999</v>
      </c>
    </row>
    <row r="99" spans="1:16">
      <c r="A99" s="26"/>
      <c r="B99" s="26"/>
      <c r="C99" s="26"/>
      <c r="D99" s="26"/>
      <c r="E99" s="26"/>
      <c r="F99" s="26"/>
      <c r="G99" s="26"/>
      <c r="H99" s="26"/>
      <c r="I99" s="26" t="s">
        <v>674</v>
      </c>
      <c r="J99" s="32">
        <v>20.96</v>
      </c>
      <c r="K99" s="29"/>
      <c r="L99" s="32">
        <v>200</v>
      </c>
      <c r="M99" s="29"/>
      <c r="N99" s="32">
        <f>ROUND((J99-L99),5)</f>
        <v>-179.04</v>
      </c>
      <c r="O99" s="29"/>
      <c r="P99" s="31">
        <f>ROUND(IF(L99=0, IF(J99=0, 0, 1), J99/L99),5)</f>
        <v>0.1048</v>
      </c>
    </row>
    <row r="100" spans="1:16" ht="15" thickBot="1">
      <c r="A100" s="26"/>
      <c r="B100" s="26"/>
      <c r="C100" s="26"/>
      <c r="D100" s="26"/>
      <c r="E100" s="26"/>
      <c r="F100" s="26"/>
      <c r="G100" s="26"/>
      <c r="H100" s="26"/>
      <c r="I100" s="26" t="s">
        <v>677</v>
      </c>
      <c r="J100" s="36">
        <v>33.85</v>
      </c>
      <c r="K100" s="29"/>
      <c r="L100" s="36">
        <v>200</v>
      </c>
      <c r="M100" s="29"/>
      <c r="N100" s="36">
        <f>ROUND((J100-L100),5)</f>
        <v>-166.15</v>
      </c>
      <c r="O100" s="29"/>
      <c r="P100" s="35">
        <f>ROUND(IF(L100=0, IF(J100=0, 0, 1), J100/L100),5)</f>
        <v>0.16925000000000001</v>
      </c>
    </row>
    <row r="101" spans="1:16">
      <c r="A101" s="26"/>
      <c r="B101" s="26"/>
      <c r="C101" s="26"/>
      <c r="D101" s="26"/>
      <c r="E101" s="26"/>
      <c r="F101" s="26"/>
      <c r="G101" s="26"/>
      <c r="H101" s="26" t="s">
        <v>680</v>
      </c>
      <c r="I101" s="26"/>
      <c r="J101" s="32">
        <f>ROUND(SUM(J97:J100),5)</f>
        <v>799.17</v>
      </c>
      <c r="K101" s="29"/>
      <c r="L101" s="32">
        <f>ROUND(SUM(L97:L100),5)</f>
        <v>1000</v>
      </c>
      <c r="M101" s="29"/>
      <c r="N101" s="32">
        <f>ROUND((J101-L101),5)</f>
        <v>-200.83</v>
      </c>
      <c r="O101" s="29"/>
      <c r="P101" s="31">
        <f>ROUND(IF(L101=0, IF(J101=0, 0, 1), J101/L101),5)</f>
        <v>0.79917000000000005</v>
      </c>
    </row>
    <row r="102" spans="1:16">
      <c r="A102" s="26"/>
      <c r="B102" s="26"/>
      <c r="C102" s="26"/>
      <c r="D102" s="26"/>
      <c r="E102" s="26"/>
      <c r="F102" s="26"/>
      <c r="G102" s="26"/>
      <c r="H102" s="26" t="s">
        <v>681</v>
      </c>
      <c r="I102" s="26"/>
      <c r="J102" s="32">
        <v>378.24</v>
      </c>
      <c r="K102" s="29"/>
      <c r="L102" s="32">
        <v>130</v>
      </c>
      <c r="M102" s="29"/>
      <c r="N102" s="32">
        <f>ROUND((J102-L102),5)</f>
        <v>248.24</v>
      </c>
      <c r="O102" s="29"/>
      <c r="P102" s="31">
        <f>ROUND(IF(L102=0, IF(J102=0, 0, 1), J102/L102),5)</f>
        <v>2.9095399999999998</v>
      </c>
    </row>
    <row r="103" spans="1:16" ht="15" thickBot="1">
      <c r="A103" s="26"/>
      <c r="B103" s="26"/>
      <c r="C103" s="26"/>
      <c r="D103" s="26"/>
      <c r="E103" s="26"/>
      <c r="F103" s="26"/>
      <c r="G103" s="26"/>
      <c r="H103" s="26" t="s">
        <v>683</v>
      </c>
      <c r="I103" s="26"/>
      <c r="J103" s="36">
        <v>98.99</v>
      </c>
      <c r="K103" s="29"/>
      <c r="L103" s="36">
        <v>130</v>
      </c>
      <c r="M103" s="29"/>
      <c r="N103" s="36">
        <f>ROUND((J103-L103),5)</f>
        <v>-31.01</v>
      </c>
      <c r="O103" s="29"/>
      <c r="P103" s="35">
        <f>ROUND(IF(L103=0, IF(J103=0, 0, 1), J103/L103),5)</f>
        <v>0.76146000000000003</v>
      </c>
    </row>
    <row r="104" spans="1:16">
      <c r="A104" s="26"/>
      <c r="B104" s="26"/>
      <c r="C104" s="26"/>
      <c r="D104" s="26"/>
      <c r="E104" s="26"/>
      <c r="F104" s="26"/>
      <c r="G104" s="26" t="s">
        <v>686</v>
      </c>
      <c r="H104" s="26"/>
      <c r="I104" s="26"/>
      <c r="J104" s="32">
        <f>ROUND(J96+SUM(J101:J103),5)</f>
        <v>1276.4000000000001</v>
      </c>
      <c r="K104" s="29"/>
      <c r="L104" s="32">
        <f>ROUND(L96+SUM(L101:L103),5)</f>
        <v>1260</v>
      </c>
      <c r="M104" s="29"/>
      <c r="N104" s="32">
        <f>ROUND((J104-L104),5)</f>
        <v>16.399999999999999</v>
      </c>
      <c r="O104" s="29"/>
      <c r="P104" s="31">
        <f>ROUND(IF(L104=0, IF(J104=0, 0, 1), J104/L104),5)</f>
        <v>1.01302</v>
      </c>
    </row>
    <row r="105" spans="1:16" ht="15" thickBot="1">
      <c r="A105" s="26"/>
      <c r="B105" s="26"/>
      <c r="C105" s="26"/>
      <c r="D105" s="26"/>
      <c r="E105" s="26"/>
      <c r="F105" s="26"/>
      <c r="G105" s="26" t="s">
        <v>862</v>
      </c>
      <c r="H105" s="26"/>
      <c r="I105" s="26"/>
      <c r="J105" s="32">
        <v>0</v>
      </c>
      <c r="K105" s="29"/>
      <c r="L105" s="32">
        <v>83.33</v>
      </c>
      <c r="M105" s="29"/>
      <c r="N105" s="32">
        <f>ROUND((J105-L105),5)</f>
        <v>-83.33</v>
      </c>
      <c r="O105" s="29"/>
      <c r="P105" s="31">
        <f>ROUND(IF(L105=0, IF(J105=0, 0, 1), J105/L105),5)</f>
        <v>0</v>
      </c>
    </row>
    <row r="106" spans="1:16" ht="15" thickBot="1">
      <c r="A106" s="26"/>
      <c r="B106" s="26"/>
      <c r="C106" s="26"/>
      <c r="D106" s="26"/>
      <c r="E106" s="26"/>
      <c r="F106" s="26" t="s">
        <v>687</v>
      </c>
      <c r="G106" s="26"/>
      <c r="H106" s="26"/>
      <c r="I106" s="26"/>
      <c r="J106" s="33">
        <f>ROUND(J82+J88+J95+SUM(J104:J105),5)</f>
        <v>3731.15</v>
      </c>
      <c r="K106" s="29"/>
      <c r="L106" s="33">
        <f>ROUND(L82+L88+L95+SUM(L104:L105),5)</f>
        <v>3470</v>
      </c>
      <c r="M106" s="29"/>
      <c r="N106" s="33">
        <f>ROUND((J106-L106),5)</f>
        <v>261.14999999999998</v>
      </c>
      <c r="O106" s="29"/>
      <c r="P106" s="34">
        <f>ROUND(IF(L106=0, IF(J106=0, 0, 1), J106/L106),5)</f>
        <v>1.0752600000000001</v>
      </c>
    </row>
    <row r="107" spans="1:16">
      <c r="A107" s="26"/>
      <c r="B107" s="26"/>
      <c r="C107" s="26"/>
      <c r="D107" s="26"/>
      <c r="E107" s="26" t="s">
        <v>688</v>
      </c>
      <c r="F107" s="26"/>
      <c r="G107" s="26"/>
      <c r="H107" s="26"/>
      <c r="I107" s="26"/>
      <c r="J107" s="32">
        <f>ROUND(SUM(J19:J25)+J30+J36+J44+J76+J81+J106,5)</f>
        <v>64270.04</v>
      </c>
      <c r="K107" s="29"/>
      <c r="L107" s="32">
        <f>ROUND(SUM(L19:L25)+L30+L36+L44+L76+L81+L106,5)</f>
        <v>75910.39</v>
      </c>
      <c r="M107" s="29"/>
      <c r="N107" s="32">
        <f>ROUND((J107-L107),5)</f>
        <v>-11640.35</v>
      </c>
      <c r="O107" s="29"/>
      <c r="P107" s="31">
        <f>ROUND(IF(L107=0, IF(J107=0, 0, 1), J107/L107),5)</f>
        <v>0.84665999999999997</v>
      </c>
    </row>
    <row r="108" spans="1:16">
      <c r="A108" s="26"/>
      <c r="B108" s="26"/>
      <c r="C108" s="26"/>
      <c r="D108" s="26"/>
      <c r="E108" s="26" t="s">
        <v>863</v>
      </c>
      <c r="F108" s="26"/>
      <c r="G108" s="26"/>
      <c r="H108" s="26"/>
      <c r="I108" s="26"/>
      <c r="J108" s="32"/>
      <c r="K108" s="29"/>
      <c r="L108" s="32"/>
      <c r="M108" s="29"/>
      <c r="N108" s="32"/>
      <c r="O108" s="29"/>
      <c r="P108" s="31"/>
    </row>
    <row r="109" spans="1:16">
      <c r="A109" s="26"/>
      <c r="B109" s="26"/>
      <c r="C109" s="26"/>
      <c r="D109" s="26"/>
      <c r="E109" s="26"/>
      <c r="F109" s="26" t="s">
        <v>864</v>
      </c>
      <c r="G109" s="26"/>
      <c r="H109" s="26"/>
      <c r="I109" s="26"/>
      <c r="J109" s="32">
        <v>0</v>
      </c>
      <c r="K109" s="29"/>
      <c r="L109" s="32">
        <v>415</v>
      </c>
      <c r="M109" s="29"/>
      <c r="N109" s="32">
        <f>ROUND((J109-L109),5)</f>
        <v>-415</v>
      </c>
      <c r="O109" s="29"/>
      <c r="P109" s="31">
        <f>ROUND(IF(L109=0, IF(J109=0, 0, 1), J109/L109),5)</f>
        <v>0</v>
      </c>
    </row>
    <row r="110" spans="1:16" ht="15" thickBot="1">
      <c r="A110" s="26"/>
      <c r="B110" s="26"/>
      <c r="C110" s="26"/>
      <c r="D110" s="26"/>
      <c r="E110" s="26"/>
      <c r="F110" s="26" t="s">
        <v>865</v>
      </c>
      <c r="G110" s="26"/>
      <c r="H110" s="26"/>
      <c r="I110" s="26"/>
      <c r="J110" s="36">
        <v>0</v>
      </c>
      <c r="K110" s="29"/>
      <c r="L110" s="36">
        <v>83.33</v>
      </c>
      <c r="M110" s="29"/>
      <c r="N110" s="36">
        <f>ROUND((J110-L110),5)</f>
        <v>-83.33</v>
      </c>
      <c r="O110" s="29"/>
      <c r="P110" s="35">
        <f>ROUND(IF(L110=0, IF(J110=0, 0, 1), J110/L110),5)</f>
        <v>0</v>
      </c>
    </row>
    <row r="111" spans="1:16">
      <c r="A111" s="26"/>
      <c r="B111" s="26"/>
      <c r="C111" s="26"/>
      <c r="D111" s="26"/>
      <c r="E111" s="26" t="s">
        <v>866</v>
      </c>
      <c r="F111" s="26"/>
      <c r="G111" s="26"/>
      <c r="H111" s="26"/>
      <c r="I111" s="26"/>
      <c r="J111" s="32">
        <f>ROUND(SUM(J108:J110),5)</f>
        <v>0</v>
      </c>
      <c r="K111" s="29"/>
      <c r="L111" s="32">
        <f>ROUND(SUM(L108:L110),5)</f>
        <v>498.33</v>
      </c>
      <c r="M111" s="29"/>
      <c r="N111" s="32">
        <f>ROUND((J111-L111),5)</f>
        <v>-498.33</v>
      </c>
      <c r="O111" s="29"/>
      <c r="P111" s="31">
        <f>ROUND(IF(L111=0, IF(J111=0, 0, 1), J111/L111),5)</f>
        <v>0</v>
      </c>
    </row>
    <row r="112" spans="1:16">
      <c r="A112" s="26"/>
      <c r="B112" s="26"/>
      <c r="C112" s="26"/>
      <c r="D112" s="26"/>
      <c r="E112" s="26" t="s">
        <v>689</v>
      </c>
      <c r="F112" s="26"/>
      <c r="G112" s="26"/>
      <c r="H112" s="26"/>
      <c r="I112" s="26"/>
      <c r="J112" s="32"/>
      <c r="K112" s="29"/>
      <c r="L112" s="32"/>
      <c r="M112" s="29"/>
      <c r="N112" s="32"/>
      <c r="O112" s="29"/>
      <c r="P112" s="31"/>
    </row>
    <row r="113" spans="1:16">
      <c r="A113" s="26"/>
      <c r="B113" s="26"/>
      <c r="C113" s="26"/>
      <c r="D113" s="26"/>
      <c r="E113" s="26"/>
      <c r="F113" s="26" t="s">
        <v>867</v>
      </c>
      <c r="G113" s="26"/>
      <c r="H113" s="26"/>
      <c r="I113" s="26"/>
      <c r="J113" s="32">
        <v>0</v>
      </c>
      <c r="K113" s="29"/>
      <c r="L113" s="32">
        <v>0</v>
      </c>
      <c r="M113" s="29"/>
      <c r="N113" s="32">
        <f>ROUND((J113-L113),5)</f>
        <v>0</v>
      </c>
      <c r="O113" s="29"/>
      <c r="P113" s="31">
        <f>ROUND(IF(L113=0, IF(J113=0, 0, 1), J113/L113),5)</f>
        <v>0</v>
      </c>
    </row>
    <row r="114" spans="1:16">
      <c r="A114" s="26"/>
      <c r="B114" s="26"/>
      <c r="C114" s="26"/>
      <c r="D114" s="26"/>
      <c r="E114" s="26"/>
      <c r="F114" s="26" t="s">
        <v>868</v>
      </c>
      <c r="G114" s="26"/>
      <c r="H114" s="26"/>
      <c r="I114" s="26"/>
      <c r="J114" s="32">
        <v>0</v>
      </c>
      <c r="K114" s="29"/>
      <c r="L114" s="32">
        <v>165</v>
      </c>
      <c r="M114" s="29"/>
      <c r="N114" s="32">
        <f>ROUND((J114-L114),5)</f>
        <v>-165</v>
      </c>
      <c r="O114" s="29"/>
      <c r="P114" s="31">
        <f>ROUND(IF(L114=0, IF(J114=0, 0, 1), J114/L114),5)</f>
        <v>0</v>
      </c>
    </row>
    <row r="115" spans="1:16">
      <c r="A115" s="26"/>
      <c r="B115" s="26"/>
      <c r="C115" s="26"/>
      <c r="D115" s="26"/>
      <c r="E115" s="26"/>
      <c r="F115" s="26" t="s">
        <v>690</v>
      </c>
      <c r="G115" s="26"/>
      <c r="H115" s="26"/>
      <c r="I115" s="26"/>
      <c r="J115" s="32">
        <v>209.19</v>
      </c>
      <c r="K115" s="29"/>
      <c r="L115" s="32">
        <v>500</v>
      </c>
      <c r="M115" s="29"/>
      <c r="N115" s="32">
        <f>ROUND((J115-L115),5)</f>
        <v>-290.81</v>
      </c>
      <c r="O115" s="29"/>
      <c r="P115" s="31">
        <f>ROUND(IF(L115=0, IF(J115=0, 0, 1), J115/L115),5)</f>
        <v>0.41837999999999997</v>
      </c>
    </row>
    <row r="116" spans="1:16">
      <c r="A116" s="26"/>
      <c r="B116" s="26"/>
      <c r="C116" s="26"/>
      <c r="D116" s="26"/>
      <c r="E116" s="26"/>
      <c r="F116" s="26" t="s">
        <v>694</v>
      </c>
      <c r="G116" s="26"/>
      <c r="H116" s="26"/>
      <c r="I116" s="26"/>
      <c r="J116" s="32">
        <v>120.04</v>
      </c>
      <c r="K116" s="29"/>
      <c r="L116" s="32">
        <v>150</v>
      </c>
      <c r="M116" s="29"/>
      <c r="N116" s="32">
        <f>ROUND((J116-L116),5)</f>
        <v>-29.96</v>
      </c>
      <c r="O116" s="29"/>
      <c r="P116" s="31">
        <f>ROUND(IF(L116=0, IF(J116=0, 0, 1), J116/L116),5)</f>
        <v>0.80027000000000004</v>
      </c>
    </row>
    <row r="117" spans="1:16" ht="15" thickBot="1">
      <c r="A117" s="26"/>
      <c r="B117" s="26"/>
      <c r="C117" s="26"/>
      <c r="D117" s="26"/>
      <c r="E117" s="26"/>
      <c r="F117" s="26" t="s">
        <v>869</v>
      </c>
      <c r="G117" s="26"/>
      <c r="H117" s="26"/>
      <c r="I117" s="26"/>
      <c r="J117" s="36">
        <v>0</v>
      </c>
      <c r="K117" s="29"/>
      <c r="L117" s="36">
        <v>0</v>
      </c>
      <c r="M117" s="29"/>
      <c r="N117" s="36">
        <f>ROUND((J117-L117),5)</f>
        <v>0</v>
      </c>
      <c r="O117" s="29"/>
      <c r="P117" s="35">
        <f>ROUND(IF(L117=0, IF(J117=0, 0, 1), J117/L117),5)</f>
        <v>0</v>
      </c>
    </row>
    <row r="118" spans="1:16">
      <c r="A118" s="26"/>
      <c r="B118" s="26"/>
      <c r="C118" s="26"/>
      <c r="D118" s="26"/>
      <c r="E118" s="26" t="s">
        <v>698</v>
      </c>
      <c r="F118" s="26"/>
      <c r="G118" s="26"/>
      <c r="H118" s="26"/>
      <c r="I118" s="26"/>
      <c r="J118" s="32">
        <f>ROUND(SUM(J112:J117),5)</f>
        <v>329.23</v>
      </c>
      <c r="K118" s="29"/>
      <c r="L118" s="32">
        <f>ROUND(SUM(L112:L117),5)</f>
        <v>815</v>
      </c>
      <c r="M118" s="29"/>
      <c r="N118" s="32">
        <f>ROUND((J118-L118),5)</f>
        <v>-485.77</v>
      </c>
      <c r="O118" s="29"/>
      <c r="P118" s="31">
        <f>ROUND(IF(L118=0, IF(J118=0, 0, 1), J118/L118),5)</f>
        <v>0.40395999999999999</v>
      </c>
    </row>
    <row r="119" spans="1:16">
      <c r="A119" s="26"/>
      <c r="B119" s="26"/>
      <c r="C119" s="26"/>
      <c r="D119" s="26"/>
      <c r="E119" s="26" t="s">
        <v>699</v>
      </c>
      <c r="F119" s="26"/>
      <c r="G119" s="26"/>
      <c r="H119" s="26"/>
      <c r="I119" s="26"/>
      <c r="J119" s="32"/>
      <c r="K119" s="29"/>
      <c r="L119" s="32"/>
      <c r="M119" s="29"/>
      <c r="N119" s="32"/>
      <c r="O119" s="29"/>
      <c r="P119" s="31"/>
    </row>
    <row r="120" spans="1:16">
      <c r="A120" s="26"/>
      <c r="B120" s="26"/>
      <c r="C120" s="26"/>
      <c r="D120" s="26"/>
      <c r="E120" s="26"/>
      <c r="F120" s="26" t="s">
        <v>700</v>
      </c>
      <c r="G120" s="26"/>
      <c r="H120" s="26"/>
      <c r="I120" s="26"/>
      <c r="J120" s="32">
        <v>71.959999999999994</v>
      </c>
      <c r="K120" s="29"/>
      <c r="L120" s="32">
        <v>200</v>
      </c>
      <c r="M120" s="29"/>
      <c r="N120" s="32">
        <f>ROUND((J120-L120),5)</f>
        <v>-128.04</v>
      </c>
      <c r="O120" s="29"/>
      <c r="P120" s="31">
        <f>ROUND(IF(L120=0, IF(J120=0, 0, 1), J120/L120),5)</f>
        <v>0.35980000000000001</v>
      </c>
    </row>
    <row r="121" spans="1:16">
      <c r="A121" s="26"/>
      <c r="B121" s="26"/>
      <c r="C121" s="26"/>
      <c r="D121" s="26"/>
      <c r="E121" s="26"/>
      <c r="F121" s="26" t="s">
        <v>703</v>
      </c>
      <c r="G121" s="26"/>
      <c r="H121" s="26"/>
      <c r="I121" s="26"/>
      <c r="J121" s="32">
        <v>71.930000000000007</v>
      </c>
      <c r="K121" s="29"/>
      <c r="L121" s="32">
        <v>450</v>
      </c>
      <c r="M121" s="29"/>
      <c r="N121" s="32">
        <f>ROUND((J121-L121),5)</f>
        <v>-378.07</v>
      </c>
      <c r="O121" s="29"/>
      <c r="P121" s="31">
        <f>ROUND(IF(L121=0, IF(J121=0, 0, 1), J121/L121),5)</f>
        <v>0.15984000000000001</v>
      </c>
    </row>
    <row r="122" spans="1:16">
      <c r="A122" s="26"/>
      <c r="B122" s="26"/>
      <c r="C122" s="26"/>
      <c r="D122" s="26"/>
      <c r="E122" s="26"/>
      <c r="F122" s="26" t="s">
        <v>870</v>
      </c>
      <c r="G122" s="26"/>
      <c r="H122" s="26"/>
      <c r="I122" s="26"/>
      <c r="J122" s="32"/>
      <c r="K122" s="29"/>
      <c r="L122" s="32"/>
      <c r="M122" s="29"/>
      <c r="N122" s="32"/>
      <c r="O122" s="29"/>
      <c r="P122" s="31"/>
    </row>
    <row r="123" spans="1:16">
      <c r="A123" s="26"/>
      <c r="B123" s="26"/>
      <c r="C123" s="26"/>
      <c r="D123" s="26"/>
      <c r="E123" s="26"/>
      <c r="F123" s="26"/>
      <c r="G123" s="26" t="s">
        <v>871</v>
      </c>
      <c r="H123" s="26"/>
      <c r="I123" s="26"/>
      <c r="J123" s="32">
        <v>0</v>
      </c>
      <c r="K123" s="29"/>
      <c r="L123" s="32">
        <v>0</v>
      </c>
      <c r="M123" s="29"/>
      <c r="N123" s="32">
        <f>ROUND((J123-L123),5)</f>
        <v>0</v>
      </c>
      <c r="O123" s="29"/>
      <c r="P123" s="31">
        <f>ROUND(IF(L123=0, IF(J123=0, 0, 1), J123/L123),5)</f>
        <v>0</v>
      </c>
    </row>
    <row r="124" spans="1:16">
      <c r="A124" s="26"/>
      <c r="B124" s="26"/>
      <c r="C124" s="26"/>
      <c r="D124" s="26"/>
      <c r="E124" s="26"/>
      <c r="F124" s="26"/>
      <c r="G124" s="26" t="s">
        <v>872</v>
      </c>
      <c r="H124" s="26"/>
      <c r="I124" s="26"/>
      <c r="J124" s="32">
        <v>0</v>
      </c>
      <c r="K124" s="29"/>
      <c r="L124" s="32">
        <v>835</v>
      </c>
      <c r="M124" s="29"/>
      <c r="N124" s="32">
        <f>ROUND((J124-L124),5)</f>
        <v>-835</v>
      </c>
      <c r="O124" s="29"/>
      <c r="P124" s="31">
        <f>ROUND(IF(L124=0, IF(J124=0, 0, 1), J124/L124),5)</f>
        <v>0</v>
      </c>
    </row>
    <row r="125" spans="1:16">
      <c r="A125" s="26"/>
      <c r="B125" s="26"/>
      <c r="C125" s="26"/>
      <c r="D125" s="26"/>
      <c r="E125" s="26"/>
      <c r="F125" s="26"/>
      <c r="G125" s="26" t="s">
        <v>873</v>
      </c>
      <c r="H125" s="26"/>
      <c r="I125" s="26"/>
      <c r="J125" s="32">
        <v>0</v>
      </c>
      <c r="K125" s="29"/>
      <c r="L125" s="32">
        <v>2083.33</v>
      </c>
      <c r="M125" s="29"/>
      <c r="N125" s="32">
        <f>ROUND((J125-L125),5)</f>
        <v>-2083.33</v>
      </c>
      <c r="O125" s="29"/>
      <c r="P125" s="31">
        <f>ROUND(IF(L125=0, IF(J125=0, 0, 1), J125/L125),5)</f>
        <v>0</v>
      </c>
    </row>
    <row r="126" spans="1:16">
      <c r="A126" s="26"/>
      <c r="B126" s="26"/>
      <c r="C126" s="26"/>
      <c r="D126" s="26"/>
      <c r="E126" s="26"/>
      <c r="F126" s="26"/>
      <c r="G126" s="26" t="s">
        <v>874</v>
      </c>
      <c r="H126" s="26"/>
      <c r="I126" s="26"/>
      <c r="J126" s="32">
        <v>0</v>
      </c>
      <c r="K126" s="29"/>
      <c r="L126" s="32">
        <v>0</v>
      </c>
      <c r="M126" s="29"/>
      <c r="N126" s="32">
        <f>ROUND((J126-L126),5)</f>
        <v>0</v>
      </c>
      <c r="O126" s="29"/>
      <c r="P126" s="31">
        <f>ROUND(IF(L126=0, IF(J126=0, 0, 1), J126/L126),5)</f>
        <v>0</v>
      </c>
    </row>
    <row r="127" spans="1:16">
      <c r="A127" s="26"/>
      <c r="B127" s="26"/>
      <c r="C127" s="26"/>
      <c r="D127" s="26"/>
      <c r="E127" s="26"/>
      <c r="F127" s="26"/>
      <c r="G127" s="26" t="s">
        <v>875</v>
      </c>
      <c r="H127" s="26"/>
      <c r="I127" s="26"/>
      <c r="J127" s="32">
        <v>0</v>
      </c>
      <c r="K127" s="29"/>
      <c r="L127" s="32">
        <v>200</v>
      </c>
      <c r="M127" s="29"/>
      <c r="N127" s="32">
        <f>ROUND((J127-L127),5)</f>
        <v>-200</v>
      </c>
      <c r="O127" s="29"/>
      <c r="P127" s="31">
        <f>ROUND(IF(L127=0, IF(J127=0, 0, 1), J127/L127),5)</f>
        <v>0</v>
      </c>
    </row>
    <row r="128" spans="1:16">
      <c r="A128" s="26"/>
      <c r="B128" s="26"/>
      <c r="C128" s="26"/>
      <c r="D128" s="26"/>
      <c r="E128" s="26"/>
      <c r="F128" s="26"/>
      <c r="G128" s="26" t="s">
        <v>876</v>
      </c>
      <c r="H128" s="26"/>
      <c r="I128" s="26"/>
      <c r="J128" s="32">
        <v>0</v>
      </c>
      <c r="K128" s="29"/>
      <c r="L128" s="32">
        <v>600</v>
      </c>
      <c r="M128" s="29"/>
      <c r="N128" s="32">
        <f>ROUND((J128-L128),5)</f>
        <v>-600</v>
      </c>
      <c r="O128" s="29"/>
      <c r="P128" s="31">
        <f>ROUND(IF(L128=0, IF(J128=0, 0, 1), J128/L128),5)</f>
        <v>0</v>
      </c>
    </row>
    <row r="129" spans="1:16">
      <c r="A129" s="26"/>
      <c r="B129" s="26"/>
      <c r="C129" s="26"/>
      <c r="D129" s="26"/>
      <c r="E129" s="26"/>
      <c r="F129" s="26"/>
      <c r="G129" s="26" t="s">
        <v>877</v>
      </c>
      <c r="H129" s="26"/>
      <c r="I129" s="26"/>
      <c r="J129" s="32">
        <v>0</v>
      </c>
      <c r="K129" s="29"/>
      <c r="L129" s="32">
        <v>415</v>
      </c>
      <c r="M129" s="29"/>
      <c r="N129" s="32">
        <f>ROUND((J129-L129),5)</f>
        <v>-415</v>
      </c>
      <c r="O129" s="29"/>
      <c r="P129" s="31">
        <f>ROUND(IF(L129=0, IF(J129=0, 0, 1), J129/L129),5)</f>
        <v>0</v>
      </c>
    </row>
    <row r="130" spans="1:16" ht="15" thickBot="1">
      <c r="A130" s="26"/>
      <c r="B130" s="26"/>
      <c r="C130" s="26"/>
      <c r="D130" s="26"/>
      <c r="E130" s="26"/>
      <c r="F130" s="26"/>
      <c r="G130" s="26" t="s">
        <v>878</v>
      </c>
      <c r="H130" s="26"/>
      <c r="I130" s="26"/>
      <c r="J130" s="36">
        <v>0</v>
      </c>
      <c r="K130" s="29"/>
      <c r="L130" s="36">
        <v>500</v>
      </c>
      <c r="M130" s="29"/>
      <c r="N130" s="36">
        <f>ROUND((J130-L130),5)</f>
        <v>-500</v>
      </c>
      <c r="O130" s="29"/>
      <c r="P130" s="35">
        <f>ROUND(IF(L130=0, IF(J130=0, 0, 1), J130/L130),5)</f>
        <v>0</v>
      </c>
    </row>
    <row r="131" spans="1:16">
      <c r="A131" s="26"/>
      <c r="B131" s="26"/>
      <c r="C131" s="26"/>
      <c r="D131" s="26"/>
      <c r="E131" s="26"/>
      <c r="F131" s="26" t="s">
        <v>879</v>
      </c>
      <c r="G131" s="26"/>
      <c r="H131" s="26"/>
      <c r="I131" s="26"/>
      <c r="J131" s="32">
        <f>ROUND(SUM(J122:J130),5)</f>
        <v>0</v>
      </c>
      <c r="K131" s="29"/>
      <c r="L131" s="32">
        <f>ROUND(SUM(L122:L130),5)</f>
        <v>4633.33</v>
      </c>
      <c r="M131" s="29"/>
      <c r="N131" s="32">
        <f>ROUND((J131-L131),5)</f>
        <v>-4633.33</v>
      </c>
      <c r="O131" s="29"/>
      <c r="P131" s="31">
        <f>ROUND(IF(L131=0, IF(J131=0, 0, 1), J131/L131),5)</f>
        <v>0</v>
      </c>
    </row>
    <row r="132" spans="1:16">
      <c r="A132" s="26"/>
      <c r="B132" s="26"/>
      <c r="C132" s="26"/>
      <c r="D132" s="26"/>
      <c r="E132" s="26"/>
      <c r="F132" s="26" t="s">
        <v>707</v>
      </c>
      <c r="G132" s="26"/>
      <c r="H132" s="26"/>
      <c r="I132" s="26"/>
      <c r="J132" s="32"/>
      <c r="K132" s="29"/>
      <c r="L132" s="32"/>
      <c r="M132" s="29"/>
      <c r="N132" s="32"/>
      <c r="O132" s="29"/>
      <c r="P132" s="31"/>
    </row>
    <row r="133" spans="1:16">
      <c r="A133" s="26"/>
      <c r="B133" s="26"/>
      <c r="C133" s="26"/>
      <c r="D133" s="26"/>
      <c r="E133" s="26"/>
      <c r="F133" s="26"/>
      <c r="G133" s="26" t="s">
        <v>708</v>
      </c>
      <c r="H133" s="26"/>
      <c r="I133" s="26"/>
      <c r="J133" s="32">
        <v>100.06</v>
      </c>
      <c r="K133" s="29"/>
      <c r="L133" s="32"/>
      <c r="M133" s="29"/>
      <c r="N133" s="32"/>
      <c r="O133" s="29"/>
      <c r="P133" s="31"/>
    </row>
    <row r="134" spans="1:16">
      <c r="A134" s="26"/>
      <c r="B134" s="26"/>
      <c r="C134" s="26"/>
      <c r="D134" s="26"/>
      <c r="E134" s="26"/>
      <c r="F134" s="26"/>
      <c r="G134" s="26" t="s">
        <v>714</v>
      </c>
      <c r="H134" s="26"/>
      <c r="I134" s="26"/>
      <c r="J134" s="32">
        <v>2.36</v>
      </c>
      <c r="K134" s="29"/>
      <c r="L134" s="32"/>
      <c r="M134" s="29"/>
      <c r="N134" s="32"/>
      <c r="O134" s="29"/>
      <c r="P134" s="31"/>
    </row>
    <row r="135" spans="1:16">
      <c r="A135" s="26"/>
      <c r="B135" s="26"/>
      <c r="C135" s="26"/>
      <c r="D135" s="26"/>
      <c r="E135" s="26"/>
      <c r="F135" s="26"/>
      <c r="G135" s="26" t="s">
        <v>717</v>
      </c>
      <c r="H135" s="26"/>
      <c r="I135" s="26"/>
      <c r="J135" s="32">
        <v>60.95</v>
      </c>
      <c r="K135" s="29"/>
      <c r="L135" s="32"/>
      <c r="M135" s="29"/>
      <c r="N135" s="32"/>
      <c r="O135" s="29"/>
      <c r="P135" s="31"/>
    </row>
    <row r="136" spans="1:16" ht="15" thickBot="1">
      <c r="A136" s="26"/>
      <c r="B136" s="26"/>
      <c r="C136" s="26"/>
      <c r="D136" s="26"/>
      <c r="E136" s="26"/>
      <c r="F136" s="26"/>
      <c r="G136" s="26" t="s">
        <v>880</v>
      </c>
      <c r="H136" s="26"/>
      <c r="I136" s="26"/>
      <c r="J136" s="32">
        <v>0</v>
      </c>
      <c r="K136" s="29"/>
      <c r="L136" s="32">
        <v>3333</v>
      </c>
      <c r="M136" s="29"/>
      <c r="N136" s="32">
        <f>ROUND((J136-L136),5)</f>
        <v>-3333</v>
      </c>
      <c r="O136" s="29"/>
      <c r="P136" s="31">
        <f>ROUND(IF(L136=0, IF(J136=0, 0, 1), J136/L136),5)</f>
        <v>0</v>
      </c>
    </row>
    <row r="137" spans="1:16" ht="15" thickBot="1">
      <c r="A137" s="26"/>
      <c r="B137" s="26"/>
      <c r="C137" s="26"/>
      <c r="D137" s="26"/>
      <c r="E137" s="26"/>
      <c r="F137" s="26" t="s">
        <v>721</v>
      </c>
      <c r="G137" s="26"/>
      <c r="H137" s="26"/>
      <c r="I137" s="26"/>
      <c r="J137" s="33">
        <f>ROUND(SUM(J132:J136),5)</f>
        <v>163.37</v>
      </c>
      <c r="K137" s="29"/>
      <c r="L137" s="33">
        <f>ROUND(SUM(L132:L136),5)</f>
        <v>3333</v>
      </c>
      <c r="M137" s="29"/>
      <c r="N137" s="33">
        <f>ROUND((J137-L137),5)</f>
        <v>-3169.63</v>
      </c>
      <c r="O137" s="29"/>
      <c r="P137" s="34">
        <f>ROUND(IF(L137=0, IF(J137=0, 0, 1), J137/L137),5)</f>
        <v>4.9020000000000001E-2</v>
      </c>
    </row>
    <row r="138" spans="1:16">
      <c r="A138" s="26"/>
      <c r="B138" s="26"/>
      <c r="C138" s="26"/>
      <c r="D138" s="26"/>
      <c r="E138" s="26" t="s">
        <v>722</v>
      </c>
      <c r="F138" s="26"/>
      <c r="G138" s="26"/>
      <c r="H138" s="26"/>
      <c r="I138" s="26"/>
      <c r="J138" s="32">
        <f>ROUND(SUM(J119:J121)+J131+J137,5)</f>
        <v>307.26</v>
      </c>
      <c r="K138" s="29"/>
      <c r="L138" s="32">
        <f>ROUND(SUM(L119:L121)+L131+L137,5)</f>
        <v>8616.33</v>
      </c>
      <c r="M138" s="29"/>
      <c r="N138" s="32">
        <f>ROUND((J138-L138),5)</f>
        <v>-8309.07</v>
      </c>
      <c r="O138" s="29"/>
      <c r="P138" s="31">
        <f>ROUND(IF(L138=0, IF(J138=0, 0, 1), J138/L138),5)</f>
        <v>3.5659999999999997E-2</v>
      </c>
    </row>
    <row r="139" spans="1:16">
      <c r="A139" s="26"/>
      <c r="B139" s="26"/>
      <c r="C139" s="26"/>
      <c r="D139" s="26"/>
      <c r="E139" s="26" t="s">
        <v>881</v>
      </c>
      <c r="F139" s="26"/>
      <c r="G139" s="26"/>
      <c r="H139" s="26"/>
      <c r="I139" s="26"/>
      <c r="J139" s="32"/>
      <c r="K139" s="29"/>
      <c r="L139" s="32"/>
      <c r="M139" s="29"/>
      <c r="N139" s="32"/>
      <c r="O139" s="29"/>
      <c r="P139" s="31"/>
    </row>
    <row r="140" spans="1:16" ht="15" thickBot="1">
      <c r="A140" s="26"/>
      <c r="B140" s="26"/>
      <c r="C140" s="26"/>
      <c r="D140" s="26"/>
      <c r="E140" s="26"/>
      <c r="F140" s="26" t="s">
        <v>882</v>
      </c>
      <c r="G140" s="26"/>
      <c r="H140" s="26"/>
      <c r="I140" s="26"/>
      <c r="J140" s="36">
        <v>0</v>
      </c>
      <c r="K140" s="29"/>
      <c r="L140" s="36">
        <v>85</v>
      </c>
      <c r="M140" s="29"/>
      <c r="N140" s="36">
        <f>ROUND((J140-L140),5)</f>
        <v>-85</v>
      </c>
      <c r="O140" s="29"/>
      <c r="P140" s="35">
        <f>ROUND(IF(L140=0, IF(J140=0, 0, 1), J140/L140),5)</f>
        <v>0</v>
      </c>
    </row>
    <row r="141" spans="1:16">
      <c r="A141" s="26"/>
      <c r="B141" s="26"/>
      <c r="C141" s="26"/>
      <c r="D141" s="26"/>
      <c r="E141" s="26" t="s">
        <v>883</v>
      </c>
      <c r="F141" s="26"/>
      <c r="G141" s="26"/>
      <c r="H141" s="26"/>
      <c r="I141" s="26"/>
      <c r="J141" s="32">
        <f>ROUND(SUM(J139:J140),5)</f>
        <v>0</v>
      </c>
      <c r="K141" s="29"/>
      <c r="L141" s="32">
        <f>ROUND(SUM(L139:L140),5)</f>
        <v>85</v>
      </c>
      <c r="M141" s="29"/>
      <c r="N141" s="32">
        <f>ROUND((J141-L141),5)</f>
        <v>-85</v>
      </c>
      <c r="O141" s="29"/>
      <c r="P141" s="31">
        <f>ROUND(IF(L141=0, IF(J141=0, 0, 1), J141/L141),5)</f>
        <v>0</v>
      </c>
    </row>
    <row r="142" spans="1:16">
      <c r="A142" s="26"/>
      <c r="B142" s="26"/>
      <c r="C142" s="26"/>
      <c r="D142" s="26"/>
      <c r="E142" s="26" t="s">
        <v>723</v>
      </c>
      <c r="F142" s="26"/>
      <c r="G142" s="26"/>
      <c r="H142" s="26"/>
      <c r="I142" s="26"/>
      <c r="J142" s="32"/>
      <c r="K142" s="29"/>
      <c r="L142" s="32"/>
      <c r="M142" s="29"/>
      <c r="N142" s="32"/>
      <c r="O142" s="29"/>
      <c r="P142" s="31"/>
    </row>
    <row r="143" spans="1:16">
      <c r="A143" s="26"/>
      <c r="B143" s="26"/>
      <c r="C143" s="26"/>
      <c r="D143" s="26"/>
      <c r="E143" s="26"/>
      <c r="F143" s="26" t="s">
        <v>884</v>
      </c>
      <c r="G143" s="26"/>
      <c r="H143" s="26"/>
      <c r="I143" s="26"/>
      <c r="J143" s="32">
        <v>0</v>
      </c>
      <c r="K143" s="29"/>
      <c r="L143" s="32">
        <v>0</v>
      </c>
      <c r="M143" s="29"/>
      <c r="N143" s="32">
        <f>ROUND((J143-L143),5)</f>
        <v>0</v>
      </c>
      <c r="O143" s="29"/>
      <c r="P143" s="31">
        <f>ROUND(IF(L143=0, IF(J143=0, 0, 1), J143/L143),5)</f>
        <v>0</v>
      </c>
    </row>
    <row r="144" spans="1:16">
      <c r="A144" s="26"/>
      <c r="B144" s="26"/>
      <c r="C144" s="26"/>
      <c r="D144" s="26"/>
      <c r="E144" s="26"/>
      <c r="F144" s="26" t="s">
        <v>724</v>
      </c>
      <c r="G144" s="26"/>
      <c r="H144" s="26"/>
      <c r="I144" s="26"/>
      <c r="J144" s="32"/>
      <c r="K144" s="29"/>
      <c r="L144" s="32"/>
      <c r="M144" s="29"/>
      <c r="N144" s="32"/>
      <c r="O144" s="29"/>
      <c r="P144" s="31"/>
    </row>
    <row r="145" spans="1:16">
      <c r="A145" s="26"/>
      <c r="B145" s="26"/>
      <c r="C145" s="26"/>
      <c r="D145" s="26"/>
      <c r="E145" s="26"/>
      <c r="F145" s="26"/>
      <c r="G145" s="26" t="s">
        <v>885</v>
      </c>
      <c r="H145" s="26"/>
      <c r="I145" s="26"/>
      <c r="J145" s="32">
        <v>0</v>
      </c>
      <c r="K145" s="29"/>
      <c r="L145" s="32">
        <v>0</v>
      </c>
      <c r="M145" s="29"/>
      <c r="N145" s="32">
        <f>ROUND((J145-L145),5)</f>
        <v>0</v>
      </c>
      <c r="O145" s="29"/>
      <c r="P145" s="31">
        <f>ROUND(IF(L145=0, IF(J145=0, 0, 1), J145/L145),5)</f>
        <v>0</v>
      </c>
    </row>
    <row r="146" spans="1:16" ht="15" thickBot="1">
      <c r="A146" s="26"/>
      <c r="B146" s="26"/>
      <c r="C146" s="26"/>
      <c r="D146" s="26"/>
      <c r="E146" s="26"/>
      <c r="F146" s="26"/>
      <c r="G146" s="26" t="s">
        <v>886</v>
      </c>
      <c r="H146" s="26"/>
      <c r="I146" s="26"/>
      <c r="J146" s="36">
        <v>151.91999999999999</v>
      </c>
      <c r="K146" s="29"/>
      <c r="L146" s="36">
        <v>500</v>
      </c>
      <c r="M146" s="29"/>
      <c r="N146" s="36">
        <f>ROUND((J146-L146),5)</f>
        <v>-348.08</v>
      </c>
      <c r="O146" s="29"/>
      <c r="P146" s="35">
        <f>ROUND(IF(L146=0, IF(J146=0, 0, 1), J146/L146),5)</f>
        <v>0.30384</v>
      </c>
    </row>
    <row r="147" spans="1:16">
      <c r="A147" s="26"/>
      <c r="B147" s="26"/>
      <c r="C147" s="26"/>
      <c r="D147" s="26"/>
      <c r="E147" s="26"/>
      <c r="F147" s="26" t="s">
        <v>729</v>
      </c>
      <c r="G147" s="26"/>
      <c r="H147" s="26"/>
      <c r="I147" s="26"/>
      <c r="J147" s="32">
        <f>ROUND(SUM(J144:J146),5)</f>
        <v>151.91999999999999</v>
      </c>
      <c r="K147" s="29"/>
      <c r="L147" s="32">
        <f>ROUND(SUM(L144:L146),5)</f>
        <v>500</v>
      </c>
      <c r="M147" s="29"/>
      <c r="N147" s="32">
        <f>ROUND((J147-L147),5)</f>
        <v>-348.08</v>
      </c>
      <c r="O147" s="29"/>
      <c r="P147" s="31">
        <f>ROUND(IF(L147=0, IF(J147=0, 0, 1), J147/L147),5)</f>
        <v>0.30384</v>
      </c>
    </row>
    <row r="148" spans="1:16">
      <c r="A148" s="26"/>
      <c r="B148" s="26"/>
      <c r="C148" s="26"/>
      <c r="D148" s="26"/>
      <c r="E148" s="26"/>
      <c r="F148" s="26" t="s">
        <v>887</v>
      </c>
      <c r="G148" s="26"/>
      <c r="H148" s="26"/>
      <c r="I148" s="26"/>
      <c r="J148" s="32">
        <v>0</v>
      </c>
      <c r="K148" s="29"/>
      <c r="L148" s="32">
        <v>120</v>
      </c>
      <c r="M148" s="29"/>
      <c r="N148" s="32">
        <f>ROUND((J148-L148),5)</f>
        <v>-120</v>
      </c>
      <c r="O148" s="29"/>
      <c r="P148" s="31">
        <f>ROUND(IF(L148=0, IF(J148=0, 0, 1), J148/L148),5)</f>
        <v>0</v>
      </c>
    </row>
    <row r="149" spans="1:16">
      <c r="A149" s="26"/>
      <c r="B149" s="26"/>
      <c r="C149" s="26"/>
      <c r="D149" s="26"/>
      <c r="E149" s="26"/>
      <c r="F149" s="26" t="s">
        <v>888</v>
      </c>
      <c r="G149" s="26"/>
      <c r="H149" s="26"/>
      <c r="I149" s="26"/>
      <c r="J149" s="32">
        <v>0</v>
      </c>
      <c r="K149" s="29"/>
      <c r="L149" s="32">
        <v>39166.699999999997</v>
      </c>
      <c r="M149" s="29"/>
      <c r="N149" s="32">
        <f>ROUND((J149-L149),5)</f>
        <v>-39166.699999999997</v>
      </c>
      <c r="O149" s="29"/>
      <c r="P149" s="31">
        <f>ROUND(IF(L149=0, IF(J149=0, 0, 1), J149/L149),5)</f>
        <v>0</v>
      </c>
    </row>
    <row r="150" spans="1:16">
      <c r="A150" s="26"/>
      <c r="B150" s="26"/>
      <c r="C150" s="26"/>
      <c r="D150" s="26"/>
      <c r="E150" s="26"/>
      <c r="F150" s="26" t="s">
        <v>889</v>
      </c>
      <c r="G150" s="26"/>
      <c r="H150" s="26"/>
      <c r="I150" s="26"/>
      <c r="J150" s="32">
        <v>0</v>
      </c>
      <c r="K150" s="29"/>
      <c r="L150" s="32">
        <v>0</v>
      </c>
      <c r="M150" s="29"/>
      <c r="N150" s="32">
        <f>ROUND((J150-L150),5)</f>
        <v>0</v>
      </c>
      <c r="O150" s="29"/>
      <c r="P150" s="31">
        <f>ROUND(IF(L150=0, IF(J150=0, 0, 1), J150/L150),5)</f>
        <v>0</v>
      </c>
    </row>
    <row r="151" spans="1:16">
      <c r="A151" s="26"/>
      <c r="B151" s="26"/>
      <c r="C151" s="26"/>
      <c r="D151" s="26"/>
      <c r="E151" s="26"/>
      <c r="F151" s="26" t="s">
        <v>730</v>
      </c>
      <c r="G151" s="26"/>
      <c r="H151" s="26"/>
      <c r="I151" s="26"/>
      <c r="J151" s="32"/>
      <c r="K151" s="29"/>
      <c r="L151" s="32"/>
      <c r="M151" s="29"/>
      <c r="N151" s="32"/>
      <c r="O151" s="29"/>
      <c r="P151" s="31"/>
    </row>
    <row r="152" spans="1:16" ht="15" thickBot="1">
      <c r="A152" s="26"/>
      <c r="B152" s="26"/>
      <c r="C152" s="26"/>
      <c r="D152" s="26"/>
      <c r="E152" s="26"/>
      <c r="F152" s="26"/>
      <c r="G152" s="26" t="s">
        <v>731</v>
      </c>
      <c r="H152" s="26"/>
      <c r="I152" s="26"/>
      <c r="J152" s="32">
        <v>-62.62</v>
      </c>
      <c r="K152" s="29"/>
      <c r="L152" s="32">
        <v>250</v>
      </c>
      <c r="M152" s="29"/>
      <c r="N152" s="32">
        <f>ROUND((J152-L152),5)</f>
        <v>-312.62</v>
      </c>
      <c r="O152" s="29"/>
      <c r="P152" s="31">
        <f>ROUND(IF(L152=0, IF(J152=0, 0, 1), J152/L152),5)</f>
        <v>-0.25047999999999998</v>
      </c>
    </row>
    <row r="153" spans="1:16" ht="15" thickBot="1">
      <c r="A153" s="26"/>
      <c r="B153" s="26"/>
      <c r="C153" s="26"/>
      <c r="D153" s="26"/>
      <c r="E153" s="26"/>
      <c r="F153" s="26" t="s">
        <v>733</v>
      </c>
      <c r="G153" s="26"/>
      <c r="H153" s="26"/>
      <c r="I153" s="26"/>
      <c r="J153" s="33">
        <f>ROUND(SUM(J151:J152),5)</f>
        <v>-62.62</v>
      </c>
      <c r="K153" s="29"/>
      <c r="L153" s="33">
        <f>ROUND(SUM(L151:L152),5)</f>
        <v>250</v>
      </c>
      <c r="M153" s="29"/>
      <c r="N153" s="33">
        <f>ROUND((J153-L153),5)</f>
        <v>-312.62</v>
      </c>
      <c r="O153" s="29"/>
      <c r="P153" s="34">
        <f>ROUND(IF(L153=0, IF(J153=0, 0, 1), J153/L153),5)</f>
        <v>-0.25047999999999998</v>
      </c>
    </row>
    <row r="154" spans="1:16">
      <c r="A154" s="26"/>
      <c r="B154" s="26"/>
      <c r="C154" s="26"/>
      <c r="D154" s="26"/>
      <c r="E154" s="26" t="s">
        <v>734</v>
      </c>
      <c r="F154" s="26"/>
      <c r="G154" s="26"/>
      <c r="H154" s="26"/>
      <c r="I154" s="26"/>
      <c r="J154" s="32">
        <f>ROUND(SUM(J142:J143)+SUM(J147:J150)+J153,5)</f>
        <v>89.3</v>
      </c>
      <c r="K154" s="29"/>
      <c r="L154" s="32">
        <f>ROUND(SUM(L142:L143)+SUM(L147:L150)+L153,5)</f>
        <v>40036.699999999997</v>
      </c>
      <c r="M154" s="29"/>
      <c r="N154" s="32">
        <f>ROUND((J154-L154),5)</f>
        <v>-39947.4</v>
      </c>
      <c r="O154" s="29"/>
      <c r="P154" s="31">
        <f>ROUND(IF(L154=0, IF(J154=0, 0, 1), J154/L154),5)</f>
        <v>2.2300000000000002E-3</v>
      </c>
    </row>
    <row r="155" spans="1:16">
      <c r="A155" s="26"/>
      <c r="B155" s="26"/>
      <c r="C155" s="26"/>
      <c r="D155" s="26"/>
      <c r="E155" s="26" t="s">
        <v>890</v>
      </c>
      <c r="F155" s="26"/>
      <c r="G155" s="26"/>
      <c r="H155" s="26"/>
      <c r="I155" s="26"/>
      <c r="J155" s="32"/>
      <c r="K155" s="29"/>
      <c r="L155" s="32"/>
      <c r="M155" s="29"/>
      <c r="N155" s="32"/>
      <c r="O155" s="29"/>
      <c r="P155" s="31"/>
    </row>
    <row r="156" spans="1:16">
      <c r="A156" s="26"/>
      <c r="B156" s="26"/>
      <c r="C156" s="26"/>
      <c r="D156" s="26"/>
      <c r="E156" s="26"/>
      <c r="F156" s="26" t="s">
        <v>891</v>
      </c>
      <c r="G156" s="26"/>
      <c r="H156" s="26"/>
      <c r="I156" s="26"/>
      <c r="J156" s="32">
        <v>0</v>
      </c>
      <c r="K156" s="29"/>
      <c r="L156" s="32">
        <v>833</v>
      </c>
      <c r="M156" s="29"/>
      <c r="N156" s="32">
        <f>ROUND((J156-L156),5)</f>
        <v>-833</v>
      </c>
      <c r="O156" s="29"/>
      <c r="P156" s="31">
        <f>ROUND(IF(L156=0, IF(J156=0, 0, 1), J156/L156),5)</f>
        <v>0</v>
      </c>
    </row>
    <row r="157" spans="1:16">
      <c r="A157" s="26"/>
      <c r="B157" s="26"/>
      <c r="C157" s="26"/>
      <c r="D157" s="26"/>
      <c r="E157" s="26"/>
      <c r="F157" s="26" t="s">
        <v>892</v>
      </c>
      <c r="G157" s="26"/>
      <c r="H157" s="26"/>
      <c r="I157" s="26"/>
      <c r="J157" s="32"/>
      <c r="K157" s="29"/>
      <c r="L157" s="32"/>
      <c r="M157" s="29"/>
      <c r="N157" s="32"/>
      <c r="O157" s="29"/>
      <c r="P157" s="31"/>
    </row>
    <row r="158" spans="1:16">
      <c r="A158" s="26"/>
      <c r="B158" s="26"/>
      <c r="C158" s="26"/>
      <c r="D158" s="26"/>
      <c r="E158" s="26"/>
      <c r="F158" s="26"/>
      <c r="G158" s="26" t="s">
        <v>893</v>
      </c>
      <c r="H158" s="26"/>
      <c r="I158" s="26"/>
      <c r="J158" s="32">
        <v>0</v>
      </c>
      <c r="K158" s="29"/>
      <c r="L158" s="32">
        <v>0</v>
      </c>
      <c r="M158" s="29"/>
      <c r="N158" s="32">
        <f>ROUND((J158-L158),5)</f>
        <v>0</v>
      </c>
      <c r="O158" s="29"/>
      <c r="P158" s="31">
        <f>ROUND(IF(L158=0, IF(J158=0, 0, 1), J158/L158),5)</f>
        <v>0</v>
      </c>
    </row>
    <row r="159" spans="1:16" ht="15" thickBot="1">
      <c r="A159" s="26"/>
      <c r="B159" s="26"/>
      <c r="C159" s="26"/>
      <c r="D159" s="26"/>
      <c r="E159" s="26"/>
      <c r="F159" s="26"/>
      <c r="G159" s="26" t="s">
        <v>894</v>
      </c>
      <c r="H159" s="26"/>
      <c r="I159" s="26"/>
      <c r="J159" s="32">
        <v>0</v>
      </c>
      <c r="K159" s="29"/>
      <c r="L159" s="32">
        <v>1250</v>
      </c>
      <c r="M159" s="29"/>
      <c r="N159" s="32">
        <f>ROUND((J159-L159),5)</f>
        <v>-1250</v>
      </c>
      <c r="O159" s="29"/>
      <c r="P159" s="31">
        <f>ROUND(IF(L159=0, IF(J159=0, 0, 1), J159/L159),5)</f>
        <v>0</v>
      </c>
    </row>
    <row r="160" spans="1:16" ht="15" thickBot="1">
      <c r="A160" s="26"/>
      <c r="B160" s="26"/>
      <c r="C160" s="26"/>
      <c r="D160" s="26"/>
      <c r="E160" s="26"/>
      <c r="F160" s="26" t="s">
        <v>895</v>
      </c>
      <c r="G160" s="26"/>
      <c r="H160" s="26"/>
      <c r="I160" s="26"/>
      <c r="J160" s="30">
        <f>ROUND(SUM(J157:J159),5)</f>
        <v>0</v>
      </c>
      <c r="K160" s="29"/>
      <c r="L160" s="30">
        <f>ROUND(SUM(L157:L159),5)</f>
        <v>1250</v>
      </c>
      <c r="M160" s="29"/>
      <c r="N160" s="30">
        <f>ROUND((J160-L160),5)</f>
        <v>-1250</v>
      </c>
      <c r="O160" s="29"/>
      <c r="P160" s="28">
        <f>ROUND(IF(L160=0, IF(J160=0, 0, 1), J160/L160),5)</f>
        <v>0</v>
      </c>
    </row>
    <row r="161" spans="1:16" ht="15" thickBot="1">
      <c r="A161" s="26"/>
      <c r="B161" s="26"/>
      <c r="C161" s="26"/>
      <c r="D161" s="26"/>
      <c r="E161" s="26" t="s">
        <v>896</v>
      </c>
      <c r="F161" s="26"/>
      <c r="G161" s="26"/>
      <c r="H161" s="26"/>
      <c r="I161" s="26"/>
      <c r="J161" s="30">
        <f>ROUND(SUM(J155:J156)+J160,5)</f>
        <v>0</v>
      </c>
      <c r="K161" s="29"/>
      <c r="L161" s="30">
        <f>ROUND(SUM(L155:L156)+L160,5)</f>
        <v>2083</v>
      </c>
      <c r="M161" s="29"/>
      <c r="N161" s="30">
        <f>ROUND((J161-L161),5)</f>
        <v>-2083</v>
      </c>
      <c r="O161" s="29"/>
      <c r="P161" s="28">
        <f>ROUND(IF(L161=0, IF(J161=0, 0, 1), J161/L161),5)</f>
        <v>0</v>
      </c>
    </row>
    <row r="162" spans="1:16" ht="15" thickBot="1">
      <c r="A162" s="26"/>
      <c r="B162" s="26"/>
      <c r="C162" s="26"/>
      <c r="D162" s="26" t="s">
        <v>897</v>
      </c>
      <c r="E162" s="26"/>
      <c r="F162" s="26"/>
      <c r="G162" s="26"/>
      <c r="H162" s="26"/>
      <c r="I162" s="26"/>
      <c r="J162" s="33">
        <f>ROUND(J18+J107+J111+J118+J138+J141+J154+J161,5)</f>
        <v>64995.83</v>
      </c>
      <c r="K162" s="29"/>
      <c r="L162" s="33">
        <f>ROUND(L18+L107+L111+L118+L138+L141+L154+L161,5)</f>
        <v>128044.75</v>
      </c>
      <c r="M162" s="29"/>
      <c r="N162" s="33">
        <f>ROUND((J162-L162),5)</f>
        <v>-63048.92</v>
      </c>
      <c r="O162" s="29"/>
      <c r="P162" s="34">
        <f>ROUND(IF(L162=0, IF(J162=0, 0, 1), J162/L162),5)</f>
        <v>0.50760000000000005</v>
      </c>
    </row>
    <row r="163" spans="1:16">
      <c r="A163" s="26"/>
      <c r="B163" s="26" t="s">
        <v>898</v>
      </c>
      <c r="C163" s="26"/>
      <c r="D163" s="26"/>
      <c r="E163" s="26"/>
      <c r="F163" s="26"/>
      <c r="G163" s="26"/>
      <c r="H163" s="26"/>
      <c r="I163" s="26"/>
      <c r="J163" s="32">
        <f>ROUND(J3+J17-J162,5)</f>
        <v>-64989.599999999999</v>
      </c>
      <c r="K163" s="29"/>
      <c r="L163" s="32">
        <f>ROUND(L3+L17-L162,5)</f>
        <v>-112455.75</v>
      </c>
      <c r="M163" s="29"/>
      <c r="N163" s="32">
        <f>ROUND((J163-L163),5)</f>
        <v>47466.15</v>
      </c>
      <c r="O163" s="29"/>
      <c r="P163" s="31">
        <f>ROUND(IF(L163=0, IF(J163=0, 0, 1), J163/L163),5)</f>
        <v>0.57791000000000003</v>
      </c>
    </row>
    <row r="164" spans="1:16">
      <c r="A164" s="26"/>
      <c r="B164" s="26" t="s">
        <v>899</v>
      </c>
      <c r="C164" s="26"/>
      <c r="D164" s="26"/>
      <c r="E164" s="26"/>
      <c r="F164" s="26"/>
      <c r="G164" s="26"/>
      <c r="H164" s="26"/>
      <c r="I164" s="26"/>
      <c r="J164" s="32"/>
      <c r="K164" s="29"/>
      <c r="L164" s="32"/>
      <c r="M164" s="29"/>
      <c r="N164" s="32"/>
      <c r="O164" s="29"/>
      <c r="P164" s="31"/>
    </row>
    <row r="165" spans="1:16">
      <c r="A165" s="26"/>
      <c r="B165" s="26"/>
      <c r="C165" s="26" t="s">
        <v>900</v>
      </c>
      <c r="D165" s="26"/>
      <c r="E165" s="26"/>
      <c r="F165" s="26"/>
      <c r="G165" s="26"/>
      <c r="H165" s="26"/>
      <c r="I165" s="26"/>
      <c r="J165" s="32"/>
      <c r="K165" s="29"/>
      <c r="L165" s="32"/>
      <c r="M165" s="29"/>
      <c r="N165" s="32"/>
      <c r="O165" s="29"/>
      <c r="P165" s="31"/>
    </row>
    <row r="166" spans="1:16">
      <c r="A166" s="26"/>
      <c r="B166" s="26"/>
      <c r="C166" s="26"/>
      <c r="D166" s="26" t="s">
        <v>735</v>
      </c>
      <c r="E166" s="26"/>
      <c r="F166" s="26"/>
      <c r="G166" s="26"/>
      <c r="H166" s="26"/>
      <c r="I166" s="26"/>
      <c r="J166" s="32"/>
      <c r="K166" s="29"/>
      <c r="L166" s="32"/>
      <c r="M166" s="29"/>
      <c r="N166" s="32"/>
      <c r="O166" s="29"/>
      <c r="P166" s="31"/>
    </row>
    <row r="167" spans="1:16">
      <c r="A167" s="26"/>
      <c r="B167" s="26"/>
      <c r="C167" s="26"/>
      <c r="D167" s="26"/>
      <c r="E167" s="26" t="s">
        <v>736</v>
      </c>
      <c r="F167" s="26"/>
      <c r="G167" s="26"/>
      <c r="H167" s="26"/>
      <c r="I167" s="26"/>
      <c r="J167" s="32"/>
      <c r="K167" s="29"/>
      <c r="L167" s="32"/>
      <c r="M167" s="29"/>
      <c r="N167" s="32"/>
      <c r="O167" s="29"/>
      <c r="P167" s="31"/>
    </row>
    <row r="168" spans="1:16">
      <c r="A168" s="26"/>
      <c r="B168" s="26"/>
      <c r="C168" s="26"/>
      <c r="D168" s="26"/>
      <c r="E168" s="26"/>
      <c r="F168" s="26" t="s">
        <v>737</v>
      </c>
      <c r="G168" s="26"/>
      <c r="H168" s="26"/>
      <c r="I168" s="26"/>
      <c r="J168" s="32">
        <v>954</v>
      </c>
      <c r="K168" s="29"/>
      <c r="L168" s="32"/>
      <c r="M168" s="29"/>
      <c r="N168" s="32"/>
      <c r="O168" s="29"/>
      <c r="P168" s="31"/>
    </row>
    <row r="169" spans="1:16" ht="15" thickBot="1">
      <c r="A169" s="26"/>
      <c r="B169" s="26"/>
      <c r="C169" s="26"/>
      <c r="D169" s="26"/>
      <c r="E169" s="26"/>
      <c r="F169" s="26" t="s">
        <v>741</v>
      </c>
      <c r="G169" s="26"/>
      <c r="H169" s="26"/>
      <c r="I169" s="26"/>
      <c r="J169" s="32">
        <v>158.91999999999999</v>
      </c>
      <c r="K169" s="29"/>
      <c r="L169" s="32"/>
      <c r="M169" s="29"/>
      <c r="N169" s="32"/>
      <c r="O169" s="29"/>
      <c r="P169" s="31"/>
    </row>
    <row r="170" spans="1:16" ht="15" thickBot="1">
      <c r="A170" s="26"/>
      <c r="B170" s="26"/>
      <c r="C170" s="26"/>
      <c r="D170" s="26"/>
      <c r="E170" s="26" t="s">
        <v>745</v>
      </c>
      <c r="F170" s="26"/>
      <c r="G170" s="26"/>
      <c r="H170" s="26"/>
      <c r="I170" s="26"/>
      <c r="J170" s="33">
        <f>ROUND(SUM(J167:J169),5)</f>
        <v>1112.92</v>
      </c>
      <c r="K170" s="29"/>
      <c r="L170" s="32"/>
      <c r="M170" s="29"/>
      <c r="N170" s="32"/>
      <c r="O170" s="29"/>
      <c r="P170" s="31"/>
    </row>
    <row r="171" spans="1:16">
      <c r="A171" s="26"/>
      <c r="B171" s="26"/>
      <c r="C171" s="26"/>
      <c r="D171" s="26" t="s">
        <v>746</v>
      </c>
      <c r="E171" s="26"/>
      <c r="F171" s="26"/>
      <c r="G171" s="26"/>
      <c r="H171" s="26"/>
      <c r="I171" s="26"/>
      <c r="J171" s="32">
        <f>ROUND(J166+J170,5)</f>
        <v>1112.92</v>
      </c>
      <c r="K171" s="29"/>
      <c r="L171" s="32"/>
      <c r="M171" s="29"/>
      <c r="N171" s="32"/>
      <c r="O171" s="29"/>
      <c r="P171" s="31"/>
    </row>
    <row r="172" spans="1:16">
      <c r="A172" s="26"/>
      <c r="B172" s="26"/>
      <c r="C172" s="26"/>
      <c r="D172" s="26" t="s">
        <v>901</v>
      </c>
      <c r="E172" s="26"/>
      <c r="F172" s="26"/>
      <c r="G172" s="26"/>
      <c r="H172" s="26"/>
      <c r="I172" s="26"/>
      <c r="J172" s="32"/>
      <c r="K172" s="29"/>
      <c r="L172" s="32"/>
      <c r="M172" s="29"/>
      <c r="N172" s="32"/>
      <c r="O172" s="29"/>
      <c r="P172" s="31"/>
    </row>
    <row r="173" spans="1:16">
      <c r="A173" s="26"/>
      <c r="B173" s="26"/>
      <c r="C173" s="26"/>
      <c r="D173" s="26"/>
      <c r="E173" s="26" t="s">
        <v>902</v>
      </c>
      <c r="F173" s="26"/>
      <c r="G173" s="26"/>
      <c r="H173" s="26"/>
      <c r="I173" s="26"/>
      <c r="J173" s="32">
        <v>0</v>
      </c>
      <c r="K173" s="29"/>
      <c r="L173" s="32">
        <v>0</v>
      </c>
      <c r="M173" s="29"/>
      <c r="N173" s="32">
        <f>ROUND((J173-L173),5)</f>
        <v>0</v>
      </c>
      <c r="O173" s="29"/>
      <c r="P173" s="31">
        <f>ROUND(IF(L173=0, IF(J173=0, 0, 1), J173/L173),5)</f>
        <v>0</v>
      </c>
    </row>
    <row r="174" spans="1:16">
      <c r="A174" s="26"/>
      <c r="B174" s="26"/>
      <c r="C174" s="26"/>
      <c r="D174" s="26"/>
      <c r="E174" s="26" t="s">
        <v>903</v>
      </c>
      <c r="F174" s="26"/>
      <c r="G174" s="26"/>
      <c r="H174" s="26"/>
      <c r="I174" s="26"/>
      <c r="J174" s="32">
        <v>0</v>
      </c>
      <c r="K174" s="29"/>
      <c r="L174" s="32">
        <v>0</v>
      </c>
      <c r="M174" s="29"/>
      <c r="N174" s="32">
        <f>ROUND((J174-L174),5)</f>
        <v>0</v>
      </c>
      <c r="O174" s="29"/>
      <c r="P174" s="31">
        <f>ROUND(IF(L174=0, IF(J174=0, 0, 1), J174/L174),5)</f>
        <v>0</v>
      </c>
    </row>
    <row r="175" spans="1:16">
      <c r="A175" s="26"/>
      <c r="B175" s="26"/>
      <c r="C175" s="26"/>
      <c r="D175" s="26"/>
      <c r="E175" s="26" t="s">
        <v>904</v>
      </c>
      <c r="F175" s="26"/>
      <c r="G175" s="26"/>
      <c r="H175" s="26"/>
      <c r="I175" s="26"/>
      <c r="J175" s="32">
        <v>0</v>
      </c>
      <c r="K175" s="29"/>
      <c r="L175" s="32">
        <v>0</v>
      </c>
      <c r="M175" s="29"/>
      <c r="N175" s="32">
        <f>ROUND((J175-L175),5)</f>
        <v>0</v>
      </c>
      <c r="O175" s="29"/>
      <c r="P175" s="31">
        <f>ROUND(IF(L175=0, IF(J175=0, 0, 1), J175/L175),5)</f>
        <v>0</v>
      </c>
    </row>
    <row r="176" spans="1:16">
      <c r="A176" s="26"/>
      <c r="B176" s="26"/>
      <c r="C176" s="26"/>
      <c r="D176" s="26"/>
      <c r="E176" s="26" t="s">
        <v>905</v>
      </c>
      <c r="F176" s="26"/>
      <c r="G176" s="26"/>
      <c r="H176" s="26"/>
      <c r="I176" s="26"/>
      <c r="J176" s="32">
        <v>0</v>
      </c>
      <c r="K176" s="29"/>
      <c r="L176" s="32">
        <v>0</v>
      </c>
      <c r="M176" s="29"/>
      <c r="N176" s="32">
        <f>ROUND((J176-L176),5)</f>
        <v>0</v>
      </c>
      <c r="O176" s="29"/>
      <c r="P176" s="31">
        <f>ROUND(IF(L176=0, IF(J176=0, 0, 1), J176/L176),5)</f>
        <v>0</v>
      </c>
    </row>
    <row r="177" spans="1:16">
      <c r="A177" s="26"/>
      <c r="B177" s="26"/>
      <c r="C177" s="26"/>
      <c r="D177" s="26"/>
      <c r="E177" s="26" t="s">
        <v>906</v>
      </c>
      <c r="F177" s="26"/>
      <c r="G177" s="26"/>
      <c r="H177" s="26"/>
      <c r="I177" s="26"/>
      <c r="J177" s="32">
        <v>0</v>
      </c>
      <c r="K177" s="29"/>
      <c r="L177" s="32">
        <v>0</v>
      </c>
      <c r="M177" s="29"/>
      <c r="N177" s="32">
        <f>ROUND((J177-L177),5)</f>
        <v>0</v>
      </c>
      <c r="O177" s="29"/>
      <c r="P177" s="31">
        <f>ROUND(IF(L177=0, IF(J177=0, 0, 1), J177/L177),5)</f>
        <v>0</v>
      </c>
    </row>
    <row r="178" spans="1:16">
      <c r="A178" s="26"/>
      <c r="B178" s="26"/>
      <c r="C178" s="26"/>
      <c r="D178" s="26"/>
      <c r="E178" s="26" t="s">
        <v>907</v>
      </c>
      <c r="F178" s="26"/>
      <c r="G178" s="26"/>
      <c r="H178" s="26"/>
      <c r="I178" s="26"/>
      <c r="J178" s="32">
        <v>0</v>
      </c>
      <c r="K178" s="29"/>
      <c r="L178" s="32">
        <v>0</v>
      </c>
      <c r="M178" s="29"/>
      <c r="N178" s="32">
        <f>ROUND((J178-L178),5)</f>
        <v>0</v>
      </c>
      <c r="O178" s="29"/>
      <c r="P178" s="31">
        <f>ROUND(IF(L178=0, IF(J178=0, 0, 1), J178/L178),5)</f>
        <v>0</v>
      </c>
    </row>
    <row r="179" spans="1:16" ht="15" thickBot="1">
      <c r="A179" s="26"/>
      <c r="B179" s="26"/>
      <c r="C179" s="26"/>
      <c r="D179" s="26"/>
      <c r="E179" s="26" t="s">
        <v>908</v>
      </c>
      <c r="F179" s="26"/>
      <c r="G179" s="26"/>
      <c r="H179" s="26"/>
      <c r="I179" s="26"/>
      <c r="J179" s="32">
        <v>0</v>
      </c>
      <c r="K179" s="29"/>
      <c r="L179" s="32">
        <v>0</v>
      </c>
      <c r="M179" s="29"/>
      <c r="N179" s="32">
        <f>ROUND((J179-L179),5)</f>
        <v>0</v>
      </c>
      <c r="O179" s="29"/>
      <c r="P179" s="31">
        <f>ROUND(IF(L179=0, IF(J179=0, 0, 1), J179/L179),5)</f>
        <v>0</v>
      </c>
    </row>
    <row r="180" spans="1:16" ht="15" thickBot="1">
      <c r="A180" s="26"/>
      <c r="B180" s="26"/>
      <c r="C180" s="26"/>
      <c r="D180" s="26" t="s">
        <v>909</v>
      </c>
      <c r="E180" s="26"/>
      <c r="F180" s="26"/>
      <c r="G180" s="26"/>
      <c r="H180" s="26"/>
      <c r="I180" s="26"/>
      <c r="J180" s="30">
        <f>ROUND(SUM(J172:J179),5)</f>
        <v>0</v>
      </c>
      <c r="K180" s="29"/>
      <c r="L180" s="30">
        <f>ROUND(SUM(L172:L179),5)</f>
        <v>0</v>
      </c>
      <c r="M180" s="29"/>
      <c r="N180" s="30">
        <f>ROUND((J180-L180),5)</f>
        <v>0</v>
      </c>
      <c r="O180" s="29"/>
      <c r="P180" s="28">
        <f>ROUND(IF(L180=0, IF(J180=0, 0, 1), J180/L180),5)</f>
        <v>0</v>
      </c>
    </row>
    <row r="181" spans="1:16" ht="15" thickBot="1">
      <c r="A181" s="26"/>
      <c r="B181" s="26"/>
      <c r="C181" s="26" t="s">
        <v>910</v>
      </c>
      <c r="D181" s="26"/>
      <c r="E181" s="26"/>
      <c r="F181" s="26"/>
      <c r="G181" s="26"/>
      <c r="H181" s="26"/>
      <c r="I181" s="26"/>
      <c r="J181" s="30">
        <f>ROUND(J165+J171+J180,5)</f>
        <v>1112.92</v>
      </c>
      <c r="K181" s="29"/>
      <c r="L181" s="30">
        <f>ROUND(L165+L171+L180,5)</f>
        <v>0</v>
      </c>
      <c r="M181" s="29"/>
      <c r="N181" s="30">
        <f>ROUND((J181-L181),5)</f>
        <v>1112.92</v>
      </c>
      <c r="O181" s="29"/>
      <c r="P181" s="28">
        <f>ROUND(IF(L181=0, IF(J181=0, 0, 1), J181/L181),5)</f>
        <v>1</v>
      </c>
    </row>
    <row r="182" spans="1:16" ht="15" thickBot="1">
      <c r="A182" s="26"/>
      <c r="B182" s="26" t="s">
        <v>911</v>
      </c>
      <c r="C182" s="26"/>
      <c r="D182" s="26"/>
      <c r="E182" s="26"/>
      <c r="F182" s="26"/>
      <c r="G182" s="26"/>
      <c r="H182" s="26"/>
      <c r="I182" s="26"/>
      <c r="J182" s="30">
        <f>ROUND(J164-J181,5)</f>
        <v>-1112.92</v>
      </c>
      <c r="K182" s="29"/>
      <c r="L182" s="30">
        <f>ROUND(L164-L181,5)</f>
        <v>0</v>
      </c>
      <c r="M182" s="29"/>
      <c r="N182" s="30">
        <f>ROUND((J182-L182),5)</f>
        <v>-1112.92</v>
      </c>
      <c r="O182" s="29"/>
      <c r="P182" s="28">
        <f>ROUND(IF(L182=0, IF(J182=0, 0, 1), J182/L182),5)</f>
        <v>1</v>
      </c>
    </row>
    <row r="183" spans="1:16" s="24" customFormat="1" ht="9.4" thickBot="1">
      <c r="A183" s="26" t="s">
        <v>807</v>
      </c>
      <c r="B183" s="26"/>
      <c r="C183" s="26"/>
      <c r="D183" s="26"/>
      <c r="E183" s="26"/>
      <c r="F183" s="26"/>
      <c r="G183" s="26"/>
      <c r="H183" s="26"/>
      <c r="I183" s="26"/>
      <c r="J183" s="27">
        <f>ROUND(J163+J182,5)</f>
        <v>-66102.52</v>
      </c>
      <c r="K183" s="26"/>
      <c r="L183" s="27">
        <f>ROUND(L163+L182,5)</f>
        <v>-112455.75</v>
      </c>
      <c r="M183" s="26"/>
      <c r="N183" s="27">
        <f>ROUND((J183-L183),5)</f>
        <v>46353.23</v>
      </c>
      <c r="O183" s="26"/>
      <c r="P183" s="25">
        <f>ROUND(IF(L183=0, IF(J183=0, 0, 1), J183/L183),5)</f>
        <v>0.58781000000000005</v>
      </c>
    </row>
    <row r="184" spans="1:16" ht="15" thickTop="1"/>
  </sheetData>
  <pageMargins left="0.7" right="0.7" top="0.75" bottom="0.75" header="0.1" footer="0.3"/>
  <pageSetup orientation="portrait" r:id="rId1"/>
  <headerFooter>
    <oddHeader>&amp;L&amp;"Arial,Bold"&amp;7 2:06 PM
&amp;"Arial,Bold"&amp;7 10/10/22
&amp;"Arial,Bold"&amp;7 Accrual Basis&amp;C&amp;"Arial,Bold"&amp;12 Nederland Fire Protection District
&amp;"Arial,Bold"&amp;14 Income &amp;&amp; Expense General  Budget vs. Actual
&amp;"Arial,Bold"&amp;10 September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7A37-2A39-4228-AB93-CD7125D00C2D}">
  <sheetPr codeName="Sheet5"/>
  <dimension ref="A1:P249"/>
  <sheetViews>
    <sheetView workbookViewId="0">
      <pane xSplit="9" ySplit="2" topLeftCell="J237" activePane="bottomRight" state="frozenSplit"/>
      <selection pane="bottomRight" activeCell="M1" sqref="M1:M1048576"/>
      <selection pane="bottomLeft" activeCell="A3" sqref="A3"/>
      <selection pane="topRight" activeCell="J1" sqref="J1"/>
    </sheetView>
  </sheetViews>
  <sheetFormatPr defaultRowHeight="14.65"/>
  <cols>
    <col min="1" max="8" width="2.85546875" style="24" customWidth="1"/>
    <col min="9" max="9" width="23.42578125" style="24" customWidth="1"/>
    <col min="10" max="10" width="14.140625" customWidth="1"/>
    <col min="11" max="11" width="2.28515625" customWidth="1"/>
    <col min="12" max="12" width="10.85546875" customWidth="1"/>
    <col min="13" max="13" width="2.28515625" customWidth="1"/>
    <col min="14" max="14" width="10.85546875" customWidth="1"/>
    <col min="15" max="15" width="2.28515625" customWidth="1"/>
    <col min="16" max="16" width="8" bestFit="1" customWidth="1"/>
  </cols>
  <sheetData>
    <row r="1" spans="1:16" ht="15" thickBot="1">
      <c r="A1" s="26"/>
      <c r="B1" s="26"/>
      <c r="C1" s="26"/>
      <c r="D1" s="26"/>
      <c r="E1" s="26"/>
      <c r="F1" s="26"/>
      <c r="G1" s="26"/>
      <c r="H1" s="26"/>
      <c r="I1" s="26"/>
      <c r="J1" s="39"/>
      <c r="K1" s="40"/>
      <c r="L1" s="39"/>
      <c r="M1" s="40"/>
      <c r="N1" s="39"/>
      <c r="O1" s="40"/>
      <c r="P1" s="39"/>
    </row>
    <row r="2" spans="1:16" s="20" customFormat="1" ht="15.4" thickTop="1" thickBot="1">
      <c r="A2" s="38"/>
      <c r="B2" s="38"/>
      <c r="C2" s="38"/>
      <c r="D2" s="38"/>
      <c r="E2" s="38"/>
      <c r="F2" s="38"/>
      <c r="G2" s="38"/>
      <c r="H2" s="38"/>
      <c r="I2" s="38"/>
      <c r="J2" s="37" t="s">
        <v>912</v>
      </c>
      <c r="K2" s="18"/>
      <c r="L2" s="37" t="s">
        <v>816</v>
      </c>
      <c r="M2" s="18"/>
      <c r="N2" s="37" t="s">
        <v>817</v>
      </c>
      <c r="O2" s="18"/>
      <c r="P2" s="37" t="s">
        <v>818</v>
      </c>
    </row>
    <row r="3" spans="1:16" ht="15" thickTop="1">
      <c r="A3" s="26"/>
      <c r="B3" s="26" t="s">
        <v>819</v>
      </c>
      <c r="C3" s="26"/>
      <c r="D3" s="26"/>
      <c r="E3" s="26"/>
      <c r="F3" s="26"/>
      <c r="G3" s="26"/>
      <c r="H3" s="26"/>
      <c r="I3" s="26"/>
      <c r="J3" s="32"/>
      <c r="K3" s="29"/>
      <c r="L3" s="32"/>
      <c r="M3" s="29"/>
      <c r="N3" s="32"/>
      <c r="O3" s="29"/>
      <c r="P3" s="31"/>
    </row>
    <row r="4" spans="1:16">
      <c r="A4" s="26"/>
      <c r="B4" s="26"/>
      <c r="C4" s="26"/>
      <c r="D4" s="26" t="s">
        <v>820</v>
      </c>
      <c r="E4" s="26"/>
      <c r="F4" s="26"/>
      <c r="G4" s="26"/>
      <c r="H4" s="26"/>
      <c r="I4" s="26"/>
      <c r="J4" s="32"/>
      <c r="K4" s="29"/>
      <c r="L4" s="32"/>
      <c r="M4" s="29"/>
      <c r="N4" s="32"/>
      <c r="O4" s="29"/>
      <c r="P4" s="31"/>
    </row>
    <row r="5" spans="1:16">
      <c r="A5" s="26"/>
      <c r="B5" s="26"/>
      <c r="C5" s="26"/>
      <c r="D5" s="26"/>
      <c r="E5" s="26" t="s">
        <v>913</v>
      </c>
      <c r="F5" s="26"/>
      <c r="G5" s="26"/>
      <c r="H5" s="26"/>
      <c r="I5" s="26"/>
      <c r="J5" s="32">
        <v>12020</v>
      </c>
      <c r="K5" s="29"/>
      <c r="L5" s="32"/>
      <c r="M5" s="29"/>
      <c r="N5" s="32"/>
      <c r="O5" s="29"/>
      <c r="P5" s="31"/>
    </row>
    <row r="6" spans="1:16">
      <c r="A6" s="26"/>
      <c r="B6" s="26"/>
      <c r="C6" s="26"/>
      <c r="D6" s="26"/>
      <c r="E6" s="26" t="s">
        <v>821</v>
      </c>
      <c r="F6" s="26"/>
      <c r="G6" s="26"/>
      <c r="H6" s="26"/>
      <c r="I6" s="26"/>
      <c r="J6" s="32">
        <v>0</v>
      </c>
      <c r="K6" s="29"/>
      <c r="L6" s="32">
        <v>25000</v>
      </c>
      <c r="M6" s="29"/>
      <c r="N6" s="32">
        <f>ROUND((J6-L6),5)</f>
        <v>-25000</v>
      </c>
      <c r="O6" s="29"/>
      <c r="P6" s="31">
        <f>ROUND(IF(L6=0, IF(J6=0, 0, 1), J6/L6),5)</f>
        <v>0</v>
      </c>
    </row>
    <row r="7" spans="1:16">
      <c r="A7" s="26"/>
      <c r="B7" s="26"/>
      <c r="C7" s="26"/>
      <c r="D7" s="26"/>
      <c r="E7" s="26" t="s">
        <v>822</v>
      </c>
      <c r="F7" s="26"/>
      <c r="G7" s="26"/>
      <c r="H7" s="26"/>
      <c r="I7" s="26"/>
      <c r="J7" s="32">
        <v>2391.7600000000002</v>
      </c>
      <c r="K7" s="29"/>
      <c r="L7" s="32">
        <v>380</v>
      </c>
      <c r="M7" s="29"/>
      <c r="N7" s="32">
        <f>ROUND((J7-L7),5)</f>
        <v>2011.76</v>
      </c>
      <c r="O7" s="29"/>
      <c r="P7" s="31">
        <f>ROUND(IF(L7=0, IF(J7=0, 0, 1), J7/L7),5)</f>
        <v>6.2941099999999999</v>
      </c>
    </row>
    <row r="8" spans="1:16">
      <c r="A8" s="26"/>
      <c r="B8" s="26"/>
      <c r="C8" s="26"/>
      <c r="D8" s="26"/>
      <c r="E8" s="26" t="s">
        <v>548</v>
      </c>
      <c r="F8" s="26"/>
      <c r="G8" s="26"/>
      <c r="H8" s="26"/>
      <c r="I8" s="26"/>
      <c r="J8" s="32">
        <v>48.57</v>
      </c>
      <c r="K8" s="29"/>
      <c r="L8" s="32">
        <v>114</v>
      </c>
      <c r="M8" s="29"/>
      <c r="N8" s="32">
        <f>ROUND((J8-L8),5)</f>
        <v>-65.430000000000007</v>
      </c>
      <c r="O8" s="29"/>
      <c r="P8" s="31">
        <f>ROUND(IF(L8=0, IF(J8=0, 0, 1), J8/L8),5)</f>
        <v>0.42604999999999998</v>
      </c>
    </row>
    <row r="9" spans="1:16">
      <c r="A9" s="26"/>
      <c r="B9" s="26"/>
      <c r="C9" s="26"/>
      <c r="D9" s="26"/>
      <c r="E9" s="26" t="s">
        <v>823</v>
      </c>
      <c r="F9" s="26"/>
      <c r="G9" s="26"/>
      <c r="H9" s="26"/>
      <c r="I9" s="26"/>
      <c r="J9" s="32"/>
      <c r="K9" s="29"/>
      <c r="L9" s="32"/>
      <c r="M9" s="29"/>
      <c r="N9" s="32"/>
      <c r="O9" s="29"/>
      <c r="P9" s="31"/>
    </row>
    <row r="10" spans="1:16">
      <c r="A10" s="26"/>
      <c r="B10" s="26"/>
      <c r="C10" s="26"/>
      <c r="D10" s="26"/>
      <c r="E10" s="26"/>
      <c r="F10" s="26" t="s">
        <v>824</v>
      </c>
      <c r="G10" s="26"/>
      <c r="H10" s="26"/>
      <c r="I10" s="26"/>
      <c r="J10" s="32">
        <v>1099125.1399999999</v>
      </c>
      <c r="K10" s="29"/>
      <c r="L10" s="32">
        <v>1034061</v>
      </c>
      <c r="M10" s="29"/>
      <c r="N10" s="32">
        <f>ROUND((J10-L10),5)</f>
        <v>65064.14</v>
      </c>
      <c r="O10" s="29"/>
      <c r="P10" s="31">
        <f>ROUND(IF(L10=0, IF(J10=0, 0, 1), J10/L10),5)</f>
        <v>1.0629200000000001</v>
      </c>
    </row>
    <row r="11" spans="1:16">
      <c r="A11" s="26"/>
      <c r="B11" s="26"/>
      <c r="C11" s="26"/>
      <c r="D11" s="26"/>
      <c r="E11" s="26"/>
      <c r="F11" s="26" t="s">
        <v>825</v>
      </c>
      <c r="G11" s="26"/>
      <c r="H11" s="26"/>
      <c r="I11" s="26"/>
      <c r="J11" s="32">
        <v>24357.53</v>
      </c>
      <c r="K11" s="29"/>
      <c r="L11" s="32">
        <v>51703</v>
      </c>
      <c r="M11" s="29"/>
      <c r="N11" s="32">
        <f>ROUND((J11-L11),5)</f>
        <v>-27345.47</v>
      </c>
      <c r="O11" s="29"/>
      <c r="P11" s="31">
        <f>ROUND(IF(L11=0, IF(J11=0, 0, 1), J11/L11),5)</f>
        <v>0.47110000000000002</v>
      </c>
    </row>
    <row r="12" spans="1:16">
      <c r="A12" s="26"/>
      <c r="B12" s="26"/>
      <c r="C12" s="26"/>
      <c r="D12" s="26"/>
      <c r="E12" s="26"/>
      <c r="F12" s="26" t="s">
        <v>826</v>
      </c>
      <c r="G12" s="26"/>
      <c r="H12" s="26"/>
      <c r="I12" s="26"/>
      <c r="J12" s="32">
        <v>0</v>
      </c>
      <c r="K12" s="29"/>
      <c r="L12" s="32">
        <v>36189</v>
      </c>
      <c r="M12" s="29"/>
      <c r="N12" s="32">
        <f>ROUND((J12-L12),5)</f>
        <v>-36189</v>
      </c>
      <c r="O12" s="29"/>
      <c r="P12" s="31">
        <f>ROUND(IF(L12=0, IF(J12=0, 0, 1), J12/L12),5)</f>
        <v>0</v>
      </c>
    </row>
    <row r="13" spans="1:16">
      <c r="A13" s="26"/>
      <c r="B13" s="26"/>
      <c r="C13" s="26"/>
      <c r="D13" s="26"/>
      <c r="E13" s="26"/>
      <c r="F13" s="26" t="s">
        <v>827</v>
      </c>
      <c r="G13" s="26"/>
      <c r="H13" s="26"/>
      <c r="I13" s="26"/>
      <c r="J13" s="32">
        <v>0</v>
      </c>
      <c r="K13" s="29"/>
      <c r="L13" s="32">
        <v>1790</v>
      </c>
      <c r="M13" s="29"/>
      <c r="N13" s="32">
        <f>ROUND((J13-L13),5)</f>
        <v>-1790</v>
      </c>
      <c r="O13" s="29"/>
      <c r="P13" s="31">
        <f>ROUND(IF(L13=0, IF(J13=0, 0, 1), J13/L13),5)</f>
        <v>0</v>
      </c>
    </row>
    <row r="14" spans="1:16">
      <c r="A14" s="26"/>
      <c r="B14" s="26"/>
      <c r="C14" s="26"/>
      <c r="D14" s="26"/>
      <c r="E14" s="26"/>
      <c r="F14" s="26" t="s">
        <v>914</v>
      </c>
      <c r="G14" s="26"/>
      <c r="H14" s="26"/>
      <c r="I14" s="26"/>
      <c r="J14" s="32">
        <v>875.9</v>
      </c>
      <c r="K14" s="29"/>
      <c r="L14" s="32"/>
      <c r="M14" s="29"/>
      <c r="N14" s="32"/>
      <c r="O14" s="29"/>
      <c r="P14" s="31"/>
    </row>
    <row r="15" spans="1:16">
      <c r="A15" s="26"/>
      <c r="B15" s="26"/>
      <c r="C15" s="26"/>
      <c r="D15" s="26"/>
      <c r="E15" s="26"/>
      <c r="F15" s="26" t="s">
        <v>915</v>
      </c>
      <c r="G15" s="26"/>
      <c r="H15" s="26"/>
      <c r="I15" s="26"/>
      <c r="J15" s="32">
        <v>4.74</v>
      </c>
      <c r="K15" s="29"/>
      <c r="L15" s="32"/>
      <c r="M15" s="29"/>
      <c r="N15" s="32"/>
      <c r="O15" s="29"/>
      <c r="P15" s="31"/>
    </row>
    <row r="16" spans="1:16">
      <c r="A16" s="26"/>
      <c r="B16" s="26"/>
      <c r="C16" s="26"/>
      <c r="D16" s="26"/>
      <c r="E16" s="26"/>
      <c r="F16" s="26" t="s">
        <v>916</v>
      </c>
      <c r="G16" s="26"/>
      <c r="H16" s="26"/>
      <c r="I16" s="26"/>
      <c r="J16" s="32">
        <v>1.32</v>
      </c>
      <c r="K16" s="29"/>
      <c r="L16" s="32"/>
      <c r="M16" s="29"/>
      <c r="N16" s="32"/>
      <c r="O16" s="29"/>
      <c r="P16" s="31"/>
    </row>
    <row r="17" spans="1:16">
      <c r="A17" s="26"/>
      <c r="B17" s="26"/>
      <c r="C17" s="26"/>
      <c r="D17" s="26"/>
      <c r="E17" s="26"/>
      <c r="F17" s="26" t="s">
        <v>828</v>
      </c>
      <c r="G17" s="26"/>
      <c r="H17" s="26"/>
      <c r="I17" s="26"/>
      <c r="J17" s="32">
        <v>4947.62</v>
      </c>
      <c r="K17" s="29"/>
      <c r="L17" s="32">
        <v>4950</v>
      </c>
      <c r="M17" s="29"/>
      <c r="N17" s="32">
        <f>ROUND((J17-L17),5)</f>
        <v>-2.38</v>
      </c>
      <c r="O17" s="29"/>
      <c r="P17" s="31">
        <f>ROUND(IF(L17=0, IF(J17=0, 0, 1), J17/L17),5)</f>
        <v>0.99951999999999996</v>
      </c>
    </row>
    <row r="18" spans="1:16">
      <c r="A18" s="26"/>
      <c r="B18" s="26"/>
      <c r="C18" s="26"/>
      <c r="D18" s="26"/>
      <c r="E18" s="26"/>
      <c r="F18" s="26" t="s">
        <v>829</v>
      </c>
      <c r="G18" s="26"/>
      <c r="H18" s="26"/>
      <c r="I18" s="26"/>
      <c r="J18" s="32">
        <v>0</v>
      </c>
      <c r="K18" s="29"/>
      <c r="L18" s="32">
        <v>4941</v>
      </c>
      <c r="M18" s="29"/>
      <c r="N18" s="32">
        <f>ROUND((J18-L18),5)</f>
        <v>-4941</v>
      </c>
      <c r="O18" s="29"/>
      <c r="P18" s="31">
        <f>ROUND(IF(L18=0, IF(J18=0, 0, 1), J18/L18),5)</f>
        <v>0</v>
      </c>
    </row>
    <row r="19" spans="1:16">
      <c r="A19" s="26"/>
      <c r="B19" s="26"/>
      <c r="C19" s="26"/>
      <c r="D19" s="26"/>
      <c r="E19" s="26"/>
      <c r="F19" s="26" t="s">
        <v>917</v>
      </c>
      <c r="G19" s="26"/>
      <c r="H19" s="26"/>
      <c r="I19" s="26"/>
      <c r="J19" s="32">
        <v>-43254.14</v>
      </c>
      <c r="K19" s="29"/>
      <c r="L19" s="32"/>
      <c r="M19" s="29"/>
      <c r="N19" s="32"/>
      <c r="O19" s="29"/>
      <c r="P19" s="31"/>
    </row>
    <row r="20" spans="1:16" ht="15" thickBot="1">
      <c r="A20" s="26"/>
      <c r="B20" s="26"/>
      <c r="C20" s="26"/>
      <c r="D20" s="26"/>
      <c r="E20" s="26"/>
      <c r="F20" s="26" t="s">
        <v>918</v>
      </c>
      <c r="G20" s="26"/>
      <c r="H20" s="26"/>
      <c r="I20" s="26"/>
      <c r="J20" s="32">
        <v>-0.06</v>
      </c>
      <c r="K20" s="29"/>
      <c r="L20" s="32"/>
      <c r="M20" s="29"/>
      <c r="N20" s="32"/>
      <c r="O20" s="29"/>
      <c r="P20" s="31"/>
    </row>
    <row r="21" spans="1:16" ht="15" thickBot="1">
      <c r="A21" s="26"/>
      <c r="B21" s="26"/>
      <c r="C21" s="26"/>
      <c r="D21" s="26"/>
      <c r="E21" s="26" t="s">
        <v>830</v>
      </c>
      <c r="F21" s="26"/>
      <c r="G21" s="26"/>
      <c r="H21" s="26"/>
      <c r="I21" s="26"/>
      <c r="J21" s="30">
        <f>ROUND(SUM(J9:J20),5)</f>
        <v>1086058.05</v>
      </c>
      <c r="K21" s="29"/>
      <c r="L21" s="30">
        <f>ROUND(SUM(L9:L20),5)</f>
        <v>1133634</v>
      </c>
      <c r="M21" s="29"/>
      <c r="N21" s="30">
        <f>ROUND((J21-L21),5)</f>
        <v>-47575.95</v>
      </c>
      <c r="O21" s="29"/>
      <c r="P21" s="28">
        <f>ROUND(IF(L21=0, IF(J21=0, 0, 1), J21/L21),5)</f>
        <v>0.95803000000000005</v>
      </c>
    </row>
    <row r="22" spans="1:16" ht="15" thickBot="1">
      <c r="A22" s="26"/>
      <c r="B22" s="26"/>
      <c r="C22" s="26"/>
      <c r="D22" s="26" t="s">
        <v>831</v>
      </c>
      <c r="E22" s="26"/>
      <c r="F22" s="26"/>
      <c r="G22" s="26"/>
      <c r="H22" s="26"/>
      <c r="I22" s="26"/>
      <c r="J22" s="33">
        <f>ROUND(SUM(J4:J8)+J21,5)</f>
        <v>1100518.3799999999</v>
      </c>
      <c r="K22" s="29"/>
      <c r="L22" s="33">
        <f>ROUND(SUM(L4:L8)+L21,5)</f>
        <v>1159128</v>
      </c>
      <c r="M22" s="29"/>
      <c r="N22" s="33">
        <f>ROUND((J22-L22),5)</f>
        <v>-58609.62</v>
      </c>
      <c r="O22" s="29"/>
      <c r="P22" s="34">
        <f>ROUND(IF(L22=0, IF(J22=0, 0, 1), J22/L22),5)</f>
        <v>0.94943999999999995</v>
      </c>
    </row>
    <row r="23" spans="1:16">
      <c r="A23" s="26"/>
      <c r="B23" s="26"/>
      <c r="C23" s="26" t="s">
        <v>832</v>
      </c>
      <c r="D23" s="26"/>
      <c r="E23" s="26"/>
      <c r="F23" s="26"/>
      <c r="G23" s="26"/>
      <c r="H23" s="26"/>
      <c r="I23" s="26"/>
      <c r="J23" s="32">
        <f>J22</f>
        <v>1100518.3799999999</v>
      </c>
      <c r="K23" s="29"/>
      <c r="L23" s="32">
        <f>L22</f>
        <v>1159128</v>
      </c>
      <c r="M23" s="29"/>
      <c r="N23" s="32">
        <f>ROUND((J23-L23),5)</f>
        <v>-58609.62</v>
      </c>
      <c r="O23" s="29"/>
      <c r="P23" s="31">
        <f>ROUND(IF(L23=0, IF(J23=0, 0, 1), J23/L23),5)</f>
        <v>0.94943999999999995</v>
      </c>
    </row>
    <row r="24" spans="1:16">
      <c r="A24" s="26"/>
      <c r="B24" s="26"/>
      <c r="C24" s="26"/>
      <c r="D24" s="26" t="s">
        <v>833</v>
      </c>
      <c r="E24" s="26"/>
      <c r="F24" s="26"/>
      <c r="G24" s="26"/>
      <c r="H24" s="26"/>
      <c r="I24" s="26"/>
      <c r="J24" s="32"/>
      <c r="K24" s="29"/>
      <c r="L24" s="32"/>
      <c r="M24" s="29"/>
      <c r="N24" s="32"/>
      <c r="O24" s="29"/>
      <c r="P24" s="31"/>
    </row>
    <row r="25" spans="1:16">
      <c r="A25" s="26"/>
      <c r="B25" s="26"/>
      <c r="C25" s="26"/>
      <c r="D25" s="26"/>
      <c r="E25" s="26" t="s">
        <v>553</v>
      </c>
      <c r="F25" s="26"/>
      <c r="G25" s="26"/>
      <c r="H25" s="26"/>
      <c r="I25" s="26"/>
      <c r="J25" s="32"/>
      <c r="K25" s="29"/>
      <c r="L25" s="32"/>
      <c r="M25" s="29"/>
      <c r="N25" s="32"/>
      <c r="O25" s="29"/>
      <c r="P25" s="31"/>
    </row>
    <row r="26" spans="1:16">
      <c r="A26" s="26"/>
      <c r="B26" s="26"/>
      <c r="C26" s="26"/>
      <c r="D26" s="26"/>
      <c r="E26" s="26"/>
      <c r="F26" s="26" t="s">
        <v>834</v>
      </c>
      <c r="G26" s="26"/>
      <c r="H26" s="26"/>
      <c r="I26" s="26"/>
      <c r="J26" s="32">
        <v>2307.62</v>
      </c>
      <c r="K26" s="29"/>
      <c r="L26" s="32">
        <v>3150</v>
      </c>
      <c r="M26" s="29"/>
      <c r="N26" s="32">
        <f>ROUND((J26-L26),5)</f>
        <v>-842.38</v>
      </c>
      <c r="O26" s="29"/>
      <c r="P26" s="31">
        <f>ROUND(IF(L26=0, IF(J26=0, 0, 1), J26/L26),5)</f>
        <v>0.73258000000000001</v>
      </c>
    </row>
    <row r="27" spans="1:16">
      <c r="A27" s="26"/>
      <c r="B27" s="26"/>
      <c r="C27" s="26"/>
      <c r="D27" s="26"/>
      <c r="E27" s="26"/>
      <c r="F27" s="26" t="s">
        <v>835</v>
      </c>
      <c r="G27" s="26"/>
      <c r="H27" s="26"/>
      <c r="I27" s="26"/>
      <c r="J27" s="32">
        <v>8442.3799999999992</v>
      </c>
      <c r="K27" s="29"/>
      <c r="L27" s="32">
        <v>7600</v>
      </c>
      <c r="M27" s="29"/>
      <c r="N27" s="32">
        <f>ROUND((J27-L27),5)</f>
        <v>842.38</v>
      </c>
      <c r="O27" s="29"/>
      <c r="P27" s="31">
        <f>ROUND(IF(L27=0, IF(J27=0, 0, 1), J27/L27),5)</f>
        <v>1.11084</v>
      </c>
    </row>
    <row r="28" spans="1:16">
      <c r="A28" s="26"/>
      <c r="B28" s="26"/>
      <c r="C28" s="26"/>
      <c r="D28" s="26"/>
      <c r="E28" s="26"/>
      <c r="F28" s="26" t="s">
        <v>836</v>
      </c>
      <c r="G28" s="26"/>
      <c r="H28" s="26"/>
      <c r="I28" s="26"/>
      <c r="J28" s="32">
        <v>189.21</v>
      </c>
      <c r="K28" s="29"/>
      <c r="L28" s="32">
        <v>374.99</v>
      </c>
      <c r="M28" s="29"/>
      <c r="N28" s="32">
        <f>ROUND((J28-L28),5)</f>
        <v>-185.78</v>
      </c>
      <c r="O28" s="29"/>
      <c r="P28" s="31">
        <f>ROUND(IF(L28=0, IF(J28=0, 0, 1), J28/L28),5)</f>
        <v>0.50456999999999996</v>
      </c>
    </row>
    <row r="29" spans="1:16">
      <c r="A29" s="26"/>
      <c r="B29" s="26"/>
      <c r="C29" s="26"/>
      <c r="D29" s="26"/>
      <c r="E29" s="26"/>
      <c r="F29" s="26" t="s">
        <v>837</v>
      </c>
      <c r="G29" s="26"/>
      <c r="H29" s="26"/>
      <c r="I29" s="26"/>
      <c r="J29" s="32">
        <v>369.85</v>
      </c>
      <c r="K29" s="29"/>
      <c r="L29" s="32">
        <v>450</v>
      </c>
      <c r="M29" s="29"/>
      <c r="N29" s="32">
        <f>ROUND((J29-L29),5)</f>
        <v>-80.150000000000006</v>
      </c>
      <c r="O29" s="29"/>
      <c r="P29" s="31">
        <f>ROUND(IF(L29=0, IF(J29=0, 0, 1), J29/L29),5)</f>
        <v>0.82189000000000001</v>
      </c>
    </row>
    <row r="30" spans="1:16">
      <c r="A30" s="26"/>
      <c r="B30" s="26"/>
      <c r="C30" s="26"/>
      <c r="D30" s="26"/>
      <c r="E30" s="26"/>
      <c r="F30" s="26" t="s">
        <v>838</v>
      </c>
      <c r="G30" s="26"/>
      <c r="H30" s="26"/>
      <c r="I30" s="26"/>
      <c r="J30" s="32"/>
      <c r="K30" s="29"/>
      <c r="L30" s="32"/>
      <c r="M30" s="29"/>
      <c r="N30" s="32"/>
      <c r="O30" s="29"/>
      <c r="P30" s="31"/>
    </row>
    <row r="31" spans="1:16">
      <c r="A31" s="26"/>
      <c r="B31" s="26"/>
      <c r="C31" s="26"/>
      <c r="D31" s="26"/>
      <c r="E31" s="26"/>
      <c r="F31" s="26"/>
      <c r="G31" s="26" t="s">
        <v>919</v>
      </c>
      <c r="H31" s="26"/>
      <c r="I31" s="26"/>
      <c r="J31" s="32">
        <v>56</v>
      </c>
      <c r="K31" s="29"/>
      <c r="L31" s="32"/>
      <c r="M31" s="29"/>
      <c r="N31" s="32"/>
      <c r="O31" s="29"/>
      <c r="P31" s="31"/>
    </row>
    <row r="32" spans="1:16" ht="15" thickBot="1">
      <c r="A32" s="26"/>
      <c r="B32" s="26"/>
      <c r="C32" s="26"/>
      <c r="D32" s="26"/>
      <c r="E32" s="26"/>
      <c r="F32" s="26"/>
      <c r="G32" s="26" t="s">
        <v>920</v>
      </c>
      <c r="H32" s="26"/>
      <c r="I32" s="26"/>
      <c r="J32" s="36">
        <v>240</v>
      </c>
      <c r="K32" s="29"/>
      <c r="L32" s="36">
        <v>300</v>
      </c>
      <c r="M32" s="29"/>
      <c r="N32" s="36">
        <f>ROUND((J32-L32),5)</f>
        <v>-60</v>
      </c>
      <c r="O32" s="29"/>
      <c r="P32" s="35">
        <f>ROUND(IF(L32=0, IF(J32=0, 0, 1), J32/L32),5)</f>
        <v>0.8</v>
      </c>
    </row>
    <row r="33" spans="1:16">
      <c r="A33" s="26"/>
      <c r="B33" s="26"/>
      <c r="C33" s="26"/>
      <c r="D33" s="26"/>
      <c r="E33" s="26"/>
      <c r="F33" s="26" t="s">
        <v>921</v>
      </c>
      <c r="G33" s="26"/>
      <c r="H33" s="26"/>
      <c r="I33" s="26"/>
      <c r="J33" s="32">
        <f>ROUND(SUM(J30:J32),5)</f>
        <v>296</v>
      </c>
      <c r="K33" s="29"/>
      <c r="L33" s="32">
        <f>ROUND(SUM(L30:L32),5)</f>
        <v>300</v>
      </c>
      <c r="M33" s="29"/>
      <c r="N33" s="32">
        <f>ROUND((J33-L33),5)</f>
        <v>-4</v>
      </c>
      <c r="O33" s="29"/>
      <c r="P33" s="31">
        <f>ROUND(IF(L33=0, IF(J33=0, 0, 1), J33/L33),5)</f>
        <v>0.98667000000000005</v>
      </c>
    </row>
    <row r="34" spans="1:16">
      <c r="A34" s="26"/>
      <c r="B34" s="26"/>
      <c r="C34" s="26"/>
      <c r="D34" s="26"/>
      <c r="E34" s="26"/>
      <c r="F34" s="26" t="s">
        <v>839</v>
      </c>
      <c r="G34" s="26"/>
      <c r="H34" s="26"/>
      <c r="I34" s="26"/>
      <c r="J34" s="32">
        <v>7769.72</v>
      </c>
      <c r="K34" s="29"/>
      <c r="L34" s="32">
        <v>1500</v>
      </c>
      <c r="M34" s="29"/>
      <c r="N34" s="32">
        <f>ROUND((J34-L34),5)</f>
        <v>6269.72</v>
      </c>
      <c r="O34" s="29"/>
      <c r="P34" s="31">
        <f>ROUND(IF(L34=0, IF(J34=0, 0, 1), J34/L34),5)</f>
        <v>5.1798099999999998</v>
      </c>
    </row>
    <row r="35" spans="1:16">
      <c r="A35" s="26"/>
      <c r="B35" s="26"/>
      <c r="C35" s="26"/>
      <c r="D35" s="26"/>
      <c r="E35" s="26"/>
      <c r="F35" s="26" t="s">
        <v>554</v>
      </c>
      <c r="G35" s="26"/>
      <c r="H35" s="26"/>
      <c r="I35" s="26"/>
      <c r="J35" s="32"/>
      <c r="K35" s="29"/>
      <c r="L35" s="32"/>
      <c r="M35" s="29"/>
      <c r="N35" s="32"/>
      <c r="O35" s="29"/>
      <c r="P35" s="31"/>
    </row>
    <row r="36" spans="1:16">
      <c r="A36" s="26"/>
      <c r="B36" s="26"/>
      <c r="C36" s="26"/>
      <c r="D36" s="26"/>
      <c r="E36" s="26"/>
      <c r="F36" s="26"/>
      <c r="G36" s="26" t="s">
        <v>840</v>
      </c>
      <c r="H36" s="26"/>
      <c r="I36" s="26"/>
      <c r="J36" s="32">
        <v>15851.25</v>
      </c>
      <c r="K36" s="29"/>
      <c r="L36" s="32">
        <v>17765.12</v>
      </c>
      <c r="M36" s="29"/>
      <c r="N36" s="32">
        <f>ROUND((J36-L36),5)</f>
        <v>-1913.87</v>
      </c>
      <c r="O36" s="29"/>
      <c r="P36" s="31">
        <f>ROUND(IF(L36=0, IF(J36=0, 0, 1), J36/L36),5)</f>
        <v>0.89227000000000001</v>
      </c>
    </row>
    <row r="37" spans="1:16">
      <c r="A37" s="26"/>
      <c r="B37" s="26"/>
      <c r="C37" s="26"/>
      <c r="D37" s="26"/>
      <c r="E37" s="26"/>
      <c r="F37" s="26"/>
      <c r="G37" s="26" t="s">
        <v>841</v>
      </c>
      <c r="H37" s="26"/>
      <c r="I37" s="26"/>
      <c r="J37" s="32">
        <v>0</v>
      </c>
      <c r="K37" s="29"/>
      <c r="L37" s="32">
        <v>466</v>
      </c>
      <c r="M37" s="29"/>
      <c r="N37" s="32">
        <f>ROUND((J37-L37),5)</f>
        <v>-466</v>
      </c>
      <c r="O37" s="29"/>
      <c r="P37" s="31">
        <f>ROUND(IF(L37=0, IF(J37=0, 0, 1), J37/L37),5)</f>
        <v>0</v>
      </c>
    </row>
    <row r="38" spans="1:16" ht="15" thickBot="1">
      <c r="A38" s="26"/>
      <c r="B38" s="26"/>
      <c r="C38" s="26"/>
      <c r="D38" s="26"/>
      <c r="E38" s="26"/>
      <c r="F38" s="26"/>
      <c r="G38" s="26" t="s">
        <v>842</v>
      </c>
      <c r="H38" s="26"/>
      <c r="I38" s="26"/>
      <c r="J38" s="36">
        <v>87.1</v>
      </c>
      <c r="K38" s="29"/>
      <c r="L38" s="36"/>
      <c r="M38" s="29"/>
      <c r="N38" s="36"/>
      <c r="O38" s="29"/>
      <c r="P38" s="35"/>
    </row>
    <row r="39" spans="1:16">
      <c r="A39" s="26"/>
      <c r="B39" s="26"/>
      <c r="C39" s="26"/>
      <c r="D39" s="26"/>
      <c r="E39" s="26"/>
      <c r="F39" s="26" t="s">
        <v>555</v>
      </c>
      <c r="G39" s="26"/>
      <c r="H39" s="26"/>
      <c r="I39" s="26"/>
      <c r="J39" s="32">
        <f>ROUND(SUM(J35:J38),5)</f>
        <v>15938.35</v>
      </c>
      <c r="K39" s="29"/>
      <c r="L39" s="32">
        <f>ROUND(SUM(L35:L38),5)</f>
        <v>18231.12</v>
      </c>
      <c r="M39" s="29"/>
      <c r="N39" s="32">
        <f>ROUND((J39-L39),5)</f>
        <v>-2292.77</v>
      </c>
      <c r="O39" s="29"/>
      <c r="P39" s="31">
        <f>ROUND(IF(L39=0, IF(J39=0, 0, 1), J39/L39),5)</f>
        <v>0.87424000000000002</v>
      </c>
    </row>
    <row r="40" spans="1:16">
      <c r="A40" s="26"/>
      <c r="B40" s="26"/>
      <c r="C40" s="26"/>
      <c r="D40" s="26"/>
      <c r="E40" s="26"/>
      <c r="F40" s="26" t="s">
        <v>556</v>
      </c>
      <c r="G40" s="26"/>
      <c r="H40" s="26"/>
      <c r="I40" s="26"/>
      <c r="J40" s="32"/>
      <c r="K40" s="29"/>
      <c r="L40" s="32"/>
      <c r="M40" s="29"/>
      <c r="N40" s="32"/>
      <c r="O40" s="29"/>
      <c r="P40" s="31"/>
    </row>
    <row r="41" spans="1:16">
      <c r="A41" s="26"/>
      <c r="B41" s="26"/>
      <c r="C41" s="26"/>
      <c r="D41" s="26"/>
      <c r="E41" s="26"/>
      <c r="F41" s="26"/>
      <c r="G41" s="26" t="s">
        <v>557</v>
      </c>
      <c r="H41" s="26"/>
      <c r="I41" s="26"/>
      <c r="J41" s="32">
        <v>3423</v>
      </c>
      <c r="K41" s="29"/>
      <c r="L41" s="32">
        <v>0</v>
      </c>
      <c r="M41" s="29"/>
      <c r="N41" s="32">
        <f>ROUND((J41-L41),5)</f>
        <v>3423</v>
      </c>
      <c r="O41" s="29"/>
      <c r="P41" s="31">
        <f>ROUND(IF(L41=0, IF(J41=0, 0, 1), J41/L41),5)</f>
        <v>1</v>
      </c>
    </row>
    <row r="42" spans="1:16">
      <c r="A42" s="26"/>
      <c r="B42" s="26"/>
      <c r="C42" s="26"/>
      <c r="D42" s="26"/>
      <c r="E42" s="26"/>
      <c r="F42" s="26"/>
      <c r="G42" s="26" t="s">
        <v>843</v>
      </c>
      <c r="H42" s="26"/>
      <c r="I42" s="26"/>
      <c r="J42" s="32">
        <v>1993.61</v>
      </c>
      <c r="K42" s="29"/>
      <c r="L42" s="32">
        <v>2250</v>
      </c>
      <c r="M42" s="29"/>
      <c r="N42" s="32">
        <f>ROUND((J42-L42),5)</f>
        <v>-256.39</v>
      </c>
      <c r="O42" s="29"/>
      <c r="P42" s="31">
        <f>ROUND(IF(L42=0, IF(J42=0, 0, 1), J42/L42),5)</f>
        <v>0.88605</v>
      </c>
    </row>
    <row r="43" spans="1:16">
      <c r="A43" s="26"/>
      <c r="B43" s="26"/>
      <c r="C43" s="26"/>
      <c r="D43" s="26"/>
      <c r="E43" s="26"/>
      <c r="F43" s="26"/>
      <c r="G43" s="26" t="s">
        <v>563</v>
      </c>
      <c r="H43" s="26"/>
      <c r="I43" s="26"/>
      <c r="J43" s="32">
        <v>20510</v>
      </c>
      <c r="K43" s="29"/>
      <c r="L43" s="32">
        <v>20000</v>
      </c>
      <c r="M43" s="29"/>
      <c r="N43" s="32">
        <f>ROUND((J43-L43),5)</f>
        <v>510</v>
      </c>
      <c r="O43" s="29"/>
      <c r="P43" s="31">
        <f>ROUND(IF(L43=0, IF(J43=0, 0, 1), J43/L43),5)</f>
        <v>1.0255000000000001</v>
      </c>
    </row>
    <row r="44" spans="1:16" ht="15" thickBot="1">
      <c r="A44" s="26"/>
      <c r="B44" s="26"/>
      <c r="C44" s="26"/>
      <c r="D44" s="26"/>
      <c r="E44" s="26"/>
      <c r="F44" s="26"/>
      <c r="G44" s="26" t="s">
        <v>567</v>
      </c>
      <c r="H44" s="26"/>
      <c r="I44" s="26"/>
      <c r="J44" s="36">
        <v>23647</v>
      </c>
      <c r="K44" s="29"/>
      <c r="L44" s="36">
        <v>17777.78</v>
      </c>
      <c r="M44" s="29"/>
      <c r="N44" s="36">
        <f>ROUND((J44-L44),5)</f>
        <v>5869.22</v>
      </c>
      <c r="O44" s="29"/>
      <c r="P44" s="35">
        <f>ROUND(IF(L44=0, IF(J44=0, 0, 1), J44/L44),5)</f>
        <v>1.3301400000000001</v>
      </c>
    </row>
    <row r="45" spans="1:16">
      <c r="A45" s="26"/>
      <c r="B45" s="26"/>
      <c r="C45" s="26"/>
      <c r="D45" s="26"/>
      <c r="E45" s="26"/>
      <c r="F45" s="26" t="s">
        <v>571</v>
      </c>
      <c r="G45" s="26"/>
      <c r="H45" s="26"/>
      <c r="I45" s="26"/>
      <c r="J45" s="32">
        <f>ROUND(SUM(J40:J44),5)</f>
        <v>49573.61</v>
      </c>
      <c r="K45" s="29"/>
      <c r="L45" s="32">
        <f>ROUND(SUM(L40:L44),5)</f>
        <v>40027.78</v>
      </c>
      <c r="M45" s="29"/>
      <c r="N45" s="32">
        <f>ROUND((J45-L45),5)</f>
        <v>9545.83</v>
      </c>
      <c r="O45" s="29"/>
      <c r="P45" s="31">
        <f>ROUND(IF(L45=0, IF(J45=0, 0, 1), J45/L45),5)</f>
        <v>1.23848</v>
      </c>
    </row>
    <row r="46" spans="1:16">
      <c r="A46" s="26"/>
      <c r="B46" s="26"/>
      <c r="C46" s="26"/>
      <c r="D46" s="26"/>
      <c r="E46" s="26"/>
      <c r="F46" s="26" t="s">
        <v>572</v>
      </c>
      <c r="G46" s="26"/>
      <c r="H46" s="26"/>
      <c r="I46" s="26"/>
      <c r="J46" s="32"/>
      <c r="K46" s="29"/>
      <c r="L46" s="32"/>
      <c r="M46" s="29"/>
      <c r="N46" s="32"/>
      <c r="O46" s="29"/>
      <c r="P46" s="31"/>
    </row>
    <row r="47" spans="1:16">
      <c r="A47" s="26"/>
      <c r="B47" s="26"/>
      <c r="C47" s="26"/>
      <c r="D47" s="26"/>
      <c r="E47" s="26"/>
      <c r="F47" s="26"/>
      <c r="G47" s="26" t="s">
        <v>573</v>
      </c>
      <c r="H47" s="26"/>
      <c r="I47" s="26"/>
      <c r="J47" s="32">
        <v>3742.09</v>
      </c>
      <c r="K47" s="29"/>
      <c r="L47" s="32">
        <v>1400</v>
      </c>
      <c r="M47" s="29"/>
      <c r="N47" s="32">
        <f>ROUND((J47-L47),5)</f>
        <v>2342.09</v>
      </c>
      <c r="O47" s="29"/>
      <c r="P47" s="31">
        <f>ROUND(IF(L47=0, IF(J47=0, 0, 1), J47/L47),5)</f>
        <v>2.67292</v>
      </c>
    </row>
    <row r="48" spans="1:16">
      <c r="A48" s="26"/>
      <c r="B48" s="26"/>
      <c r="C48" s="26"/>
      <c r="D48" s="26"/>
      <c r="E48" s="26"/>
      <c r="F48" s="26"/>
      <c r="G48" s="26" t="s">
        <v>844</v>
      </c>
      <c r="H48" s="26"/>
      <c r="I48" s="26"/>
      <c r="J48" s="32">
        <v>0</v>
      </c>
      <c r="K48" s="29"/>
      <c r="L48" s="32">
        <v>1350</v>
      </c>
      <c r="M48" s="29"/>
      <c r="N48" s="32">
        <f>ROUND((J48-L48),5)</f>
        <v>-1350</v>
      </c>
      <c r="O48" s="29"/>
      <c r="P48" s="31">
        <f>ROUND(IF(L48=0, IF(J48=0, 0, 1), J48/L48),5)</f>
        <v>0</v>
      </c>
    </row>
    <row r="49" spans="1:16">
      <c r="A49" s="26"/>
      <c r="B49" s="26"/>
      <c r="C49" s="26"/>
      <c r="D49" s="26"/>
      <c r="E49" s="26"/>
      <c r="F49" s="26"/>
      <c r="G49" s="26" t="s">
        <v>845</v>
      </c>
      <c r="H49" s="26"/>
      <c r="I49" s="26"/>
      <c r="J49" s="32">
        <v>7720</v>
      </c>
      <c r="K49" s="29"/>
      <c r="L49" s="32">
        <v>11250</v>
      </c>
      <c r="M49" s="29"/>
      <c r="N49" s="32">
        <f>ROUND((J49-L49),5)</f>
        <v>-3530</v>
      </c>
      <c r="O49" s="29"/>
      <c r="P49" s="31">
        <f>ROUND(IF(L49=0, IF(J49=0, 0, 1), J49/L49),5)</f>
        <v>0.68622000000000005</v>
      </c>
    </row>
    <row r="50" spans="1:16">
      <c r="A50" s="26"/>
      <c r="B50" s="26"/>
      <c r="C50" s="26"/>
      <c r="D50" s="26"/>
      <c r="E50" s="26"/>
      <c r="F50" s="26"/>
      <c r="G50" s="26" t="s">
        <v>846</v>
      </c>
      <c r="H50" s="26"/>
      <c r="I50" s="26"/>
      <c r="J50" s="32">
        <v>0</v>
      </c>
      <c r="K50" s="29"/>
      <c r="L50" s="32">
        <v>1125</v>
      </c>
      <c r="M50" s="29"/>
      <c r="N50" s="32">
        <f>ROUND((J50-L50),5)</f>
        <v>-1125</v>
      </c>
      <c r="O50" s="29"/>
      <c r="P50" s="31">
        <f>ROUND(IF(L50=0, IF(J50=0, 0, 1), J50/L50),5)</f>
        <v>0</v>
      </c>
    </row>
    <row r="51" spans="1:16">
      <c r="A51" s="26"/>
      <c r="B51" s="26"/>
      <c r="C51" s="26"/>
      <c r="D51" s="26"/>
      <c r="E51" s="26"/>
      <c r="F51" s="26"/>
      <c r="G51" s="26" t="s">
        <v>847</v>
      </c>
      <c r="H51" s="26"/>
      <c r="I51" s="26"/>
      <c r="J51" s="32">
        <v>0</v>
      </c>
      <c r="K51" s="29"/>
      <c r="L51" s="32">
        <v>500</v>
      </c>
      <c r="M51" s="29"/>
      <c r="N51" s="32">
        <f>ROUND((J51-L51),5)</f>
        <v>-500</v>
      </c>
      <c r="O51" s="29"/>
      <c r="P51" s="31">
        <f>ROUND(IF(L51=0, IF(J51=0, 0, 1), J51/L51),5)</f>
        <v>0</v>
      </c>
    </row>
    <row r="52" spans="1:16" ht="15" thickBot="1">
      <c r="A52" s="26"/>
      <c r="B52" s="26"/>
      <c r="C52" s="26"/>
      <c r="D52" s="26"/>
      <c r="E52" s="26"/>
      <c r="F52" s="26"/>
      <c r="G52" s="26" t="s">
        <v>577</v>
      </c>
      <c r="H52" s="26"/>
      <c r="I52" s="26"/>
      <c r="J52" s="36">
        <v>3591.3</v>
      </c>
      <c r="K52" s="29"/>
      <c r="L52" s="36">
        <v>1125</v>
      </c>
      <c r="M52" s="29"/>
      <c r="N52" s="36">
        <f>ROUND((J52-L52),5)</f>
        <v>2466.3000000000002</v>
      </c>
      <c r="O52" s="29"/>
      <c r="P52" s="35">
        <f>ROUND(IF(L52=0, IF(J52=0, 0, 1), J52/L52),5)</f>
        <v>3.1922700000000002</v>
      </c>
    </row>
    <row r="53" spans="1:16">
      <c r="A53" s="26"/>
      <c r="B53" s="26"/>
      <c r="C53" s="26"/>
      <c r="D53" s="26"/>
      <c r="E53" s="26"/>
      <c r="F53" s="26" t="s">
        <v>587</v>
      </c>
      <c r="G53" s="26"/>
      <c r="H53" s="26"/>
      <c r="I53" s="26"/>
      <c r="J53" s="32">
        <f>ROUND(SUM(J46:J52),5)</f>
        <v>15053.39</v>
      </c>
      <c r="K53" s="29"/>
      <c r="L53" s="32">
        <f>ROUND(SUM(L46:L52),5)</f>
        <v>16750</v>
      </c>
      <c r="M53" s="29"/>
      <c r="N53" s="32">
        <f>ROUND((J53-L53),5)</f>
        <v>-1696.61</v>
      </c>
      <c r="O53" s="29"/>
      <c r="P53" s="31">
        <f>ROUND(IF(L53=0, IF(J53=0, 0, 1), J53/L53),5)</f>
        <v>0.89871000000000001</v>
      </c>
    </row>
    <row r="54" spans="1:16">
      <c r="A54" s="26"/>
      <c r="B54" s="26"/>
      <c r="C54" s="26"/>
      <c r="D54" s="26"/>
      <c r="E54" s="26"/>
      <c r="F54" s="26" t="s">
        <v>588</v>
      </c>
      <c r="G54" s="26"/>
      <c r="H54" s="26"/>
      <c r="I54" s="26"/>
      <c r="J54" s="32"/>
      <c r="K54" s="29"/>
      <c r="L54" s="32"/>
      <c r="M54" s="29"/>
      <c r="N54" s="32"/>
      <c r="O54" s="29"/>
      <c r="P54" s="31"/>
    </row>
    <row r="55" spans="1:16">
      <c r="A55" s="26"/>
      <c r="B55" s="26"/>
      <c r="C55" s="26"/>
      <c r="D55" s="26"/>
      <c r="E55" s="26"/>
      <c r="F55" s="26"/>
      <c r="G55" s="26" t="s">
        <v>589</v>
      </c>
      <c r="H55" s="26"/>
      <c r="I55" s="26"/>
      <c r="J55" s="32"/>
      <c r="K55" s="29"/>
      <c r="L55" s="32"/>
      <c r="M55" s="29"/>
      <c r="N55" s="32"/>
      <c r="O55" s="29"/>
      <c r="P55" s="31"/>
    </row>
    <row r="56" spans="1:16">
      <c r="A56" s="26"/>
      <c r="B56" s="26"/>
      <c r="C56" s="26"/>
      <c r="D56" s="26"/>
      <c r="E56" s="26"/>
      <c r="F56" s="26"/>
      <c r="G56" s="26"/>
      <c r="H56" s="26" t="s">
        <v>590</v>
      </c>
      <c r="I56" s="26"/>
      <c r="J56" s="32"/>
      <c r="K56" s="29"/>
      <c r="L56" s="32"/>
      <c r="M56" s="29"/>
      <c r="N56" s="32"/>
      <c r="O56" s="29"/>
      <c r="P56" s="31"/>
    </row>
    <row r="57" spans="1:16">
      <c r="A57" s="26"/>
      <c r="B57" s="26"/>
      <c r="C57" s="26"/>
      <c r="D57" s="26"/>
      <c r="E57" s="26"/>
      <c r="F57" s="26"/>
      <c r="G57" s="26"/>
      <c r="H57" s="26"/>
      <c r="I57" s="26" t="s">
        <v>591</v>
      </c>
      <c r="J57" s="32">
        <v>95954.25</v>
      </c>
      <c r="K57" s="29"/>
      <c r="L57" s="32">
        <v>94500</v>
      </c>
      <c r="M57" s="29"/>
      <c r="N57" s="32">
        <f>ROUND((J57-L57),5)</f>
        <v>1454.25</v>
      </c>
      <c r="O57" s="29"/>
      <c r="P57" s="31">
        <f>ROUND(IF(L57=0, IF(J57=0, 0, 1), J57/L57),5)</f>
        <v>1.01539</v>
      </c>
    </row>
    <row r="58" spans="1:16">
      <c r="A58" s="26"/>
      <c r="B58" s="26"/>
      <c r="C58" s="26"/>
      <c r="D58" s="26"/>
      <c r="E58" s="26"/>
      <c r="F58" s="26"/>
      <c r="G58" s="26"/>
      <c r="H58" s="26"/>
      <c r="I58" s="26" t="s">
        <v>593</v>
      </c>
      <c r="J58" s="32">
        <v>8505</v>
      </c>
      <c r="K58" s="29"/>
      <c r="L58" s="32">
        <v>8505</v>
      </c>
      <c r="M58" s="29"/>
      <c r="N58" s="32">
        <f>ROUND((J58-L58),5)</f>
        <v>0</v>
      </c>
      <c r="O58" s="29"/>
      <c r="P58" s="31">
        <f>ROUND(IF(L58=0, IF(J58=0, 0, 1), J58/L58),5)</f>
        <v>1</v>
      </c>
    </row>
    <row r="59" spans="1:16">
      <c r="A59" s="26"/>
      <c r="B59" s="26"/>
      <c r="C59" s="26"/>
      <c r="D59" s="26"/>
      <c r="E59" s="26"/>
      <c r="F59" s="26"/>
      <c r="G59" s="26"/>
      <c r="H59" s="26"/>
      <c r="I59" s="26" t="s">
        <v>595</v>
      </c>
      <c r="J59" s="32">
        <v>3024</v>
      </c>
      <c r="K59" s="29"/>
      <c r="L59" s="32">
        <v>3024</v>
      </c>
      <c r="M59" s="29"/>
      <c r="N59" s="32">
        <f>ROUND((J59-L59),5)</f>
        <v>0</v>
      </c>
      <c r="O59" s="29"/>
      <c r="P59" s="31">
        <f>ROUND(IF(L59=0, IF(J59=0, 0, 1), J59/L59),5)</f>
        <v>1</v>
      </c>
    </row>
    <row r="60" spans="1:16">
      <c r="A60" s="26"/>
      <c r="B60" s="26"/>
      <c r="C60" s="26"/>
      <c r="D60" s="26"/>
      <c r="E60" s="26"/>
      <c r="F60" s="26"/>
      <c r="G60" s="26"/>
      <c r="H60" s="26"/>
      <c r="I60" s="26" t="s">
        <v>848</v>
      </c>
      <c r="J60" s="32">
        <v>0</v>
      </c>
      <c r="K60" s="29"/>
      <c r="L60" s="32">
        <v>0</v>
      </c>
      <c r="M60" s="29"/>
      <c r="N60" s="32">
        <f>ROUND((J60-L60),5)</f>
        <v>0</v>
      </c>
      <c r="O60" s="29"/>
      <c r="P60" s="31">
        <f>ROUND(IF(L60=0, IF(J60=0, 0, 1), J60/L60),5)</f>
        <v>0</v>
      </c>
    </row>
    <row r="61" spans="1:16">
      <c r="A61" s="26"/>
      <c r="B61" s="26"/>
      <c r="C61" s="26"/>
      <c r="D61" s="26"/>
      <c r="E61" s="26"/>
      <c r="F61" s="26"/>
      <c r="G61" s="26"/>
      <c r="H61" s="26"/>
      <c r="I61" s="26" t="s">
        <v>922</v>
      </c>
      <c r="J61" s="32">
        <v>1544.42</v>
      </c>
      <c r="K61" s="29"/>
      <c r="L61" s="32"/>
      <c r="M61" s="29"/>
      <c r="N61" s="32"/>
      <c r="O61" s="29"/>
      <c r="P61" s="31"/>
    </row>
    <row r="62" spans="1:16">
      <c r="A62" s="26"/>
      <c r="B62" s="26"/>
      <c r="C62" s="26"/>
      <c r="D62" s="26"/>
      <c r="E62" s="26"/>
      <c r="F62" s="26"/>
      <c r="G62" s="26"/>
      <c r="H62" s="26"/>
      <c r="I62" s="26" t="s">
        <v>923</v>
      </c>
      <c r="J62" s="32">
        <v>2786.68</v>
      </c>
      <c r="K62" s="29"/>
      <c r="L62" s="32"/>
      <c r="M62" s="29"/>
      <c r="N62" s="32"/>
      <c r="O62" s="29"/>
      <c r="P62" s="31"/>
    </row>
    <row r="63" spans="1:16" ht="15" thickBot="1">
      <c r="A63" s="26"/>
      <c r="B63" s="26"/>
      <c r="C63" s="26"/>
      <c r="D63" s="26"/>
      <c r="E63" s="26"/>
      <c r="F63" s="26"/>
      <c r="G63" s="26"/>
      <c r="H63" s="26"/>
      <c r="I63" s="26" t="s">
        <v>849</v>
      </c>
      <c r="J63" s="36">
        <v>0</v>
      </c>
      <c r="K63" s="29"/>
      <c r="L63" s="36">
        <v>270</v>
      </c>
      <c r="M63" s="29"/>
      <c r="N63" s="36">
        <f>ROUND((J63-L63),5)</f>
        <v>-270</v>
      </c>
      <c r="O63" s="29"/>
      <c r="P63" s="35">
        <f>ROUND(IF(L63=0, IF(J63=0, 0, 1), J63/L63),5)</f>
        <v>0</v>
      </c>
    </row>
    <row r="64" spans="1:16">
      <c r="A64" s="26"/>
      <c r="B64" s="26"/>
      <c r="C64" s="26"/>
      <c r="D64" s="26"/>
      <c r="E64" s="26"/>
      <c r="F64" s="26"/>
      <c r="G64" s="26"/>
      <c r="H64" s="26" t="s">
        <v>597</v>
      </c>
      <c r="I64" s="26"/>
      <c r="J64" s="32">
        <f>ROUND(SUM(J56:J63),5)</f>
        <v>111814.35</v>
      </c>
      <c r="K64" s="29"/>
      <c r="L64" s="32">
        <f>ROUND(SUM(L56:L63),5)</f>
        <v>106299</v>
      </c>
      <c r="M64" s="29"/>
      <c r="N64" s="32">
        <f>ROUND((J64-L64),5)</f>
        <v>5515.35</v>
      </c>
      <c r="O64" s="29"/>
      <c r="P64" s="31">
        <f>ROUND(IF(L64=0, IF(J64=0, 0, 1), J64/L64),5)</f>
        <v>1.05189</v>
      </c>
    </row>
    <row r="65" spans="1:16">
      <c r="A65" s="26"/>
      <c r="B65" s="26"/>
      <c r="C65" s="26"/>
      <c r="D65" s="26"/>
      <c r="E65" s="26"/>
      <c r="F65" s="26"/>
      <c r="G65" s="26"/>
      <c r="H65" s="26" t="s">
        <v>598</v>
      </c>
      <c r="I65" s="26"/>
      <c r="J65" s="32">
        <v>237394.02</v>
      </c>
      <c r="K65" s="29"/>
      <c r="L65" s="32">
        <v>213099.75</v>
      </c>
      <c r="M65" s="29"/>
      <c r="N65" s="32">
        <f>ROUND((J65-L65),5)</f>
        <v>24294.27</v>
      </c>
      <c r="O65" s="29"/>
      <c r="P65" s="31">
        <f>ROUND(IF(L65=0, IF(J65=0, 0, 1), J65/L65),5)</f>
        <v>1.1140000000000001</v>
      </c>
    </row>
    <row r="66" spans="1:16">
      <c r="A66" s="26"/>
      <c r="B66" s="26"/>
      <c r="C66" s="26"/>
      <c r="D66" s="26"/>
      <c r="E66" s="26"/>
      <c r="F66" s="26"/>
      <c r="G66" s="26"/>
      <c r="H66" s="26" t="s">
        <v>924</v>
      </c>
      <c r="I66" s="26"/>
      <c r="J66" s="32">
        <v>1318.53</v>
      </c>
      <c r="K66" s="29"/>
      <c r="L66" s="32"/>
      <c r="M66" s="29"/>
      <c r="N66" s="32"/>
      <c r="O66" s="29"/>
      <c r="P66" s="31"/>
    </row>
    <row r="67" spans="1:16">
      <c r="A67" s="26"/>
      <c r="B67" s="26"/>
      <c r="C67" s="26"/>
      <c r="D67" s="26"/>
      <c r="E67" s="26"/>
      <c r="F67" s="26"/>
      <c r="G67" s="26"/>
      <c r="H67" s="26" t="s">
        <v>925</v>
      </c>
      <c r="I67" s="26"/>
      <c r="J67" s="32">
        <v>0</v>
      </c>
      <c r="K67" s="29"/>
      <c r="L67" s="32"/>
      <c r="M67" s="29"/>
      <c r="N67" s="32"/>
      <c r="O67" s="29"/>
      <c r="P67" s="31"/>
    </row>
    <row r="68" spans="1:16">
      <c r="A68" s="26"/>
      <c r="B68" s="26"/>
      <c r="C68" s="26"/>
      <c r="D68" s="26"/>
      <c r="E68" s="26"/>
      <c r="F68" s="26"/>
      <c r="G68" s="26"/>
      <c r="H68" s="26" t="s">
        <v>850</v>
      </c>
      <c r="I68" s="26"/>
      <c r="J68" s="32">
        <v>32978.730000000003</v>
      </c>
      <c r="K68" s="29"/>
      <c r="L68" s="32">
        <v>33682.5</v>
      </c>
      <c r="M68" s="29"/>
      <c r="N68" s="32">
        <f>ROUND((J68-L68),5)</f>
        <v>-703.77</v>
      </c>
      <c r="O68" s="29"/>
      <c r="P68" s="31">
        <f>ROUND(IF(L68=0, IF(J68=0, 0, 1), J68/L68),5)</f>
        <v>0.97911000000000004</v>
      </c>
    </row>
    <row r="69" spans="1:16">
      <c r="A69" s="26"/>
      <c r="B69" s="26"/>
      <c r="C69" s="26"/>
      <c r="D69" s="26"/>
      <c r="E69" s="26"/>
      <c r="F69" s="26"/>
      <c r="G69" s="26"/>
      <c r="H69" s="26" t="s">
        <v>851</v>
      </c>
      <c r="I69" s="26"/>
      <c r="J69" s="32">
        <v>9951.08</v>
      </c>
      <c r="K69" s="29"/>
      <c r="L69" s="32">
        <v>25355.25</v>
      </c>
      <c r="M69" s="29"/>
      <c r="N69" s="32">
        <f>ROUND((J69-L69),5)</f>
        <v>-15404.17</v>
      </c>
      <c r="O69" s="29"/>
      <c r="P69" s="31">
        <f>ROUND(IF(L69=0, IF(J69=0, 0, 1), J69/L69),5)</f>
        <v>0.39246999999999999</v>
      </c>
    </row>
    <row r="70" spans="1:16">
      <c r="A70" s="26"/>
      <c r="B70" s="26"/>
      <c r="C70" s="26"/>
      <c r="D70" s="26"/>
      <c r="E70" s="26"/>
      <c r="F70" s="26"/>
      <c r="G70" s="26"/>
      <c r="H70" s="26" t="s">
        <v>600</v>
      </c>
      <c r="I70" s="26"/>
      <c r="J70" s="32">
        <v>19838.68</v>
      </c>
      <c r="K70" s="29"/>
      <c r="L70" s="32">
        <v>11340</v>
      </c>
      <c r="M70" s="29"/>
      <c r="N70" s="32">
        <f>ROUND((J70-L70),5)</f>
        <v>8498.68</v>
      </c>
      <c r="O70" s="29"/>
      <c r="P70" s="31">
        <f>ROUND(IF(L70=0, IF(J70=0, 0, 1), J70/L70),5)</f>
        <v>1.7494400000000001</v>
      </c>
    </row>
    <row r="71" spans="1:16" ht="15" thickBot="1">
      <c r="A71" s="26"/>
      <c r="B71" s="26"/>
      <c r="C71" s="26"/>
      <c r="D71" s="26"/>
      <c r="E71" s="26"/>
      <c r="F71" s="26"/>
      <c r="G71" s="26"/>
      <c r="H71" s="26" t="s">
        <v>603</v>
      </c>
      <c r="I71" s="26"/>
      <c r="J71" s="36">
        <v>54741.33</v>
      </c>
      <c r="K71" s="29"/>
      <c r="L71" s="36">
        <v>50906.25</v>
      </c>
      <c r="M71" s="29"/>
      <c r="N71" s="36">
        <f>ROUND((J71-L71),5)</f>
        <v>3835.08</v>
      </c>
      <c r="O71" s="29"/>
      <c r="P71" s="35">
        <f>ROUND(IF(L71=0, IF(J71=0, 0, 1), J71/L71),5)</f>
        <v>1.07534</v>
      </c>
    </row>
    <row r="72" spans="1:16">
      <c r="A72" s="26"/>
      <c r="B72" s="26"/>
      <c r="C72" s="26"/>
      <c r="D72" s="26"/>
      <c r="E72" s="26"/>
      <c r="F72" s="26"/>
      <c r="G72" s="26" t="s">
        <v>605</v>
      </c>
      <c r="H72" s="26"/>
      <c r="I72" s="26"/>
      <c r="J72" s="32">
        <f>ROUND(J55+SUM(J64:J71),5)</f>
        <v>468036.72</v>
      </c>
      <c r="K72" s="29"/>
      <c r="L72" s="32">
        <f>ROUND(L55+SUM(L64:L71),5)</f>
        <v>440682.75</v>
      </c>
      <c r="M72" s="29"/>
      <c r="N72" s="32">
        <f>ROUND((J72-L72),5)</f>
        <v>27353.97</v>
      </c>
      <c r="O72" s="29"/>
      <c r="P72" s="31">
        <f>ROUND(IF(L72=0, IF(J72=0, 0, 1), J72/L72),5)</f>
        <v>1.0620700000000001</v>
      </c>
    </row>
    <row r="73" spans="1:16">
      <c r="A73" s="26"/>
      <c r="B73" s="26"/>
      <c r="C73" s="26"/>
      <c r="D73" s="26"/>
      <c r="E73" s="26"/>
      <c r="F73" s="26"/>
      <c r="G73" s="26" t="s">
        <v>606</v>
      </c>
      <c r="H73" s="26"/>
      <c r="I73" s="26"/>
      <c r="J73" s="32">
        <v>5906</v>
      </c>
      <c r="K73" s="29"/>
      <c r="L73" s="32"/>
      <c r="M73" s="29"/>
      <c r="N73" s="32"/>
      <c r="O73" s="29"/>
      <c r="P73" s="31"/>
    </row>
    <row r="74" spans="1:16">
      <c r="A74" s="26"/>
      <c r="B74" s="26"/>
      <c r="C74" s="26"/>
      <c r="D74" s="26"/>
      <c r="E74" s="26"/>
      <c r="F74" s="26"/>
      <c r="G74" s="26" t="s">
        <v>608</v>
      </c>
      <c r="H74" s="26"/>
      <c r="I74" s="26"/>
      <c r="J74" s="32"/>
      <c r="K74" s="29"/>
      <c r="L74" s="32"/>
      <c r="M74" s="29"/>
      <c r="N74" s="32"/>
      <c r="O74" s="29"/>
      <c r="P74" s="31"/>
    </row>
    <row r="75" spans="1:16">
      <c r="A75" s="26"/>
      <c r="B75" s="26"/>
      <c r="C75" s="26"/>
      <c r="D75" s="26"/>
      <c r="E75" s="26"/>
      <c r="F75" s="26"/>
      <c r="G75" s="26"/>
      <c r="H75" s="26" t="s">
        <v>609</v>
      </c>
      <c r="I75" s="26"/>
      <c r="J75" s="32">
        <v>23205.31</v>
      </c>
      <c r="K75" s="29"/>
      <c r="L75" s="32">
        <v>23760.54</v>
      </c>
      <c r="M75" s="29"/>
      <c r="N75" s="32">
        <f>ROUND((J75-L75),5)</f>
        <v>-555.23</v>
      </c>
      <c r="O75" s="29"/>
      <c r="P75" s="31">
        <f>ROUND(IF(L75=0, IF(J75=0, 0, 1), J75/L75),5)</f>
        <v>0.97663</v>
      </c>
    </row>
    <row r="76" spans="1:16">
      <c r="A76" s="26"/>
      <c r="B76" s="26"/>
      <c r="C76" s="26"/>
      <c r="D76" s="26"/>
      <c r="E76" s="26"/>
      <c r="F76" s="26"/>
      <c r="G76" s="26"/>
      <c r="H76" s="26" t="s">
        <v>611</v>
      </c>
      <c r="I76" s="26"/>
      <c r="J76" s="32">
        <v>8250.73</v>
      </c>
      <c r="K76" s="29"/>
      <c r="L76" s="32">
        <v>8448.2099999999991</v>
      </c>
      <c r="M76" s="29"/>
      <c r="N76" s="32">
        <f>ROUND((J76-L76),5)</f>
        <v>-197.48</v>
      </c>
      <c r="O76" s="29"/>
      <c r="P76" s="31">
        <f>ROUND(IF(L76=0, IF(J76=0, 0, 1), J76/L76),5)</f>
        <v>0.97662000000000004</v>
      </c>
    </row>
    <row r="77" spans="1:16">
      <c r="A77" s="26"/>
      <c r="B77" s="26"/>
      <c r="C77" s="26"/>
      <c r="D77" s="26"/>
      <c r="E77" s="26"/>
      <c r="F77" s="26"/>
      <c r="G77" s="26"/>
      <c r="H77" s="26" t="s">
        <v>613</v>
      </c>
      <c r="I77" s="26"/>
      <c r="J77" s="32">
        <v>46776.54</v>
      </c>
      <c r="K77" s="29"/>
      <c r="L77" s="32">
        <v>60428.25</v>
      </c>
      <c r="M77" s="29"/>
      <c r="N77" s="32">
        <f>ROUND((J77-L77),5)</f>
        <v>-13651.71</v>
      </c>
      <c r="O77" s="29"/>
      <c r="P77" s="31">
        <f>ROUND(IF(L77=0, IF(J77=0, 0, 1), J77/L77),5)</f>
        <v>0.77407999999999999</v>
      </c>
    </row>
    <row r="78" spans="1:16">
      <c r="A78" s="26"/>
      <c r="B78" s="26"/>
      <c r="C78" s="26"/>
      <c r="D78" s="26"/>
      <c r="E78" s="26"/>
      <c r="F78" s="26"/>
      <c r="G78" s="26"/>
      <c r="H78" s="26" t="s">
        <v>852</v>
      </c>
      <c r="I78" s="26"/>
      <c r="J78" s="32">
        <v>0</v>
      </c>
      <c r="K78" s="29"/>
      <c r="L78" s="32">
        <v>33306.75</v>
      </c>
      <c r="M78" s="29"/>
      <c r="N78" s="32">
        <f>ROUND((J78-L78),5)</f>
        <v>-33306.75</v>
      </c>
      <c r="O78" s="29"/>
      <c r="P78" s="31">
        <f>ROUND(IF(L78=0, IF(J78=0, 0, 1), J78/L78),5)</f>
        <v>0</v>
      </c>
    </row>
    <row r="79" spans="1:16">
      <c r="A79" s="26"/>
      <c r="B79" s="26"/>
      <c r="C79" s="26"/>
      <c r="D79" s="26"/>
      <c r="E79" s="26"/>
      <c r="F79" s="26"/>
      <c r="G79" s="26"/>
      <c r="H79" s="26" t="s">
        <v>853</v>
      </c>
      <c r="I79" s="26"/>
      <c r="J79" s="32">
        <v>0</v>
      </c>
      <c r="K79" s="29"/>
      <c r="L79" s="32">
        <v>0</v>
      </c>
      <c r="M79" s="29"/>
      <c r="N79" s="32">
        <f>ROUND((J79-L79),5)</f>
        <v>0</v>
      </c>
      <c r="O79" s="29"/>
      <c r="P79" s="31">
        <f>ROUND(IF(L79=0, IF(J79=0, 0, 1), J79/L79),5)</f>
        <v>0</v>
      </c>
    </row>
    <row r="80" spans="1:16">
      <c r="A80" s="26"/>
      <c r="B80" s="26"/>
      <c r="C80" s="26"/>
      <c r="D80" s="26"/>
      <c r="E80" s="26"/>
      <c r="F80" s="26"/>
      <c r="G80" s="26"/>
      <c r="H80" s="26" t="s">
        <v>854</v>
      </c>
      <c r="I80" s="26"/>
      <c r="J80" s="32">
        <v>0</v>
      </c>
      <c r="K80" s="29"/>
      <c r="L80" s="32">
        <v>5999.99</v>
      </c>
      <c r="M80" s="29"/>
      <c r="N80" s="32">
        <f>ROUND((J80-L80),5)</f>
        <v>-5999.99</v>
      </c>
      <c r="O80" s="29"/>
      <c r="P80" s="31">
        <f>ROUND(IF(L80=0, IF(J80=0, 0, 1), J80/L80),5)</f>
        <v>0</v>
      </c>
    </row>
    <row r="81" spans="1:16">
      <c r="A81" s="26"/>
      <c r="B81" s="26"/>
      <c r="C81" s="26"/>
      <c r="D81" s="26"/>
      <c r="E81" s="26"/>
      <c r="F81" s="26"/>
      <c r="G81" s="26"/>
      <c r="H81" s="26" t="s">
        <v>855</v>
      </c>
      <c r="I81" s="26"/>
      <c r="J81" s="32">
        <v>0</v>
      </c>
      <c r="K81" s="29"/>
      <c r="L81" s="32">
        <v>0</v>
      </c>
      <c r="M81" s="29"/>
      <c r="N81" s="32">
        <f>ROUND((J81-L81),5)</f>
        <v>0</v>
      </c>
      <c r="O81" s="29"/>
      <c r="P81" s="31">
        <f>ROUND(IF(L81=0, IF(J81=0, 0, 1), J81/L81),5)</f>
        <v>0</v>
      </c>
    </row>
    <row r="82" spans="1:16" ht="15" thickBot="1">
      <c r="A82" s="26"/>
      <c r="B82" s="26"/>
      <c r="C82" s="26"/>
      <c r="D82" s="26"/>
      <c r="E82" s="26"/>
      <c r="F82" s="26"/>
      <c r="G82" s="26"/>
      <c r="H82" s="26" t="s">
        <v>856</v>
      </c>
      <c r="I82" s="26"/>
      <c r="J82" s="36">
        <v>106.75</v>
      </c>
      <c r="K82" s="29"/>
      <c r="L82" s="36">
        <v>112.5</v>
      </c>
      <c r="M82" s="29"/>
      <c r="N82" s="36">
        <f>ROUND((J82-L82),5)</f>
        <v>-5.75</v>
      </c>
      <c r="O82" s="29"/>
      <c r="P82" s="35">
        <f>ROUND(IF(L82=0, IF(J82=0, 0, 1), J82/L82),5)</f>
        <v>0.94889000000000001</v>
      </c>
    </row>
    <row r="83" spans="1:16">
      <c r="A83" s="26"/>
      <c r="B83" s="26"/>
      <c r="C83" s="26"/>
      <c r="D83" s="26"/>
      <c r="E83" s="26"/>
      <c r="F83" s="26"/>
      <c r="G83" s="26" t="s">
        <v>625</v>
      </c>
      <c r="H83" s="26"/>
      <c r="I83" s="26"/>
      <c r="J83" s="32">
        <f>ROUND(SUM(J74:J82),5)</f>
        <v>78339.33</v>
      </c>
      <c r="K83" s="29"/>
      <c r="L83" s="32">
        <f>ROUND(SUM(L74:L82),5)</f>
        <v>132056.24</v>
      </c>
      <c r="M83" s="29"/>
      <c r="N83" s="32">
        <f>ROUND((J83-L83),5)</f>
        <v>-53716.91</v>
      </c>
      <c r="O83" s="29"/>
      <c r="P83" s="31">
        <f>ROUND(IF(L83=0, IF(J83=0, 0, 1), J83/L83),5)</f>
        <v>0.59323000000000004</v>
      </c>
    </row>
    <row r="84" spans="1:16">
      <c r="A84" s="26"/>
      <c r="B84" s="26"/>
      <c r="C84" s="26"/>
      <c r="D84" s="26"/>
      <c r="E84" s="26"/>
      <c r="F84" s="26"/>
      <c r="G84" s="26" t="s">
        <v>626</v>
      </c>
      <c r="H84" s="26"/>
      <c r="I84" s="26"/>
      <c r="J84" s="32"/>
      <c r="K84" s="29"/>
      <c r="L84" s="32"/>
      <c r="M84" s="29"/>
      <c r="N84" s="32"/>
      <c r="O84" s="29"/>
      <c r="P84" s="31"/>
    </row>
    <row r="85" spans="1:16">
      <c r="A85" s="26"/>
      <c r="B85" s="26"/>
      <c r="C85" s="26"/>
      <c r="D85" s="26"/>
      <c r="E85" s="26"/>
      <c r="F85" s="26"/>
      <c r="G85" s="26"/>
      <c r="H85" s="26" t="s">
        <v>627</v>
      </c>
      <c r="I85" s="26"/>
      <c r="J85" s="32">
        <v>3753.18</v>
      </c>
      <c r="K85" s="29"/>
      <c r="L85" s="32">
        <v>4363.47</v>
      </c>
      <c r="M85" s="29"/>
      <c r="N85" s="32">
        <f>ROUND((J85-L85),5)</f>
        <v>-610.29</v>
      </c>
      <c r="O85" s="29"/>
      <c r="P85" s="31">
        <f>ROUND(IF(L85=0, IF(J85=0, 0, 1), J85/L85),5)</f>
        <v>0.86014000000000002</v>
      </c>
    </row>
    <row r="86" spans="1:16">
      <c r="A86" s="26"/>
      <c r="B86" s="26"/>
      <c r="C86" s="26"/>
      <c r="D86" s="26"/>
      <c r="E86" s="26"/>
      <c r="F86" s="26"/>
      <c r="G86" s="26"/>
      <c r="H86" s="26" t="s">
        <v>629</v>
      </c>
      <c r="I86" s="26"/>
      <c r="J86" s="32">
        <v>6743.72</v>
      </c>
      <c r="K86" s="29"/>
      <c r="L86" s="32">
        <v>7092</v>
      </c>
      <c r="M86" s="29"/>
      <c r="N86" s="32">
        <f>ROUND((J86-L86),5)</f>
        <v>-348.28</v>
      </c>
      <c r="O86" s="29"/>
      <c r="P86" s="31">
        <f>ROUND(IF(L86=0, IF(J86=0, 0, 1), J86/L86),5)</f>
        <v>0.95089000000000001</v>
      </c>
    </row>
    <row r="87" spans="1:16" ht="15" thickBot="1">
      <c r="A87" s="26"/>
      <c r="B87" s="26"/>
      <c r="C87" s="26"/>
      <c r="D87" s="26"/>
      <c r="E87" s="26"/>
      <c r="F87" s="26"/>
      <c r="G87" s="26"/>
      <c r="H87" s="26" t="s">
        <v>631</v>
      </c>
      <c r="I87" s="26"/>
      <c r="J87" s="32">
        <v>637.24</v>
      </c>
      <c r="K87" s="29"/>
      <c r="L87" s="32">
        <v>1458</v>
      </c>
      <c r="M87" s="29"/>
      <c r="N87" s="32">
        <f>ROUND((J87-L87),5)</f>
        <v>-820.76</v>
      </c>
      <c r="O87" s="29"/>
      <c r="P87" s="31">
        <f>ROUND(IF(L87=0, IF(J87=0, 0, 1), J87/L87),5)</f>
        <v>0.43706</v>
      </c>
    </row>
    <row r="88" spans="1:16" ht="15" thickBot="1">
      <c r="A88" s="26"/>
      <c r="B88" s="26"/>
      <c r="C88" s="26"/>
      <c r="D88" s="26"/>
      <c r="E88" s="26"/>
      <c r="F88" s="26"/>
      <c r="G88" s="26" t="s">
        <v>633</v>
      </c>
      <c r="H88" s="26"/>
      <c r="I88" s="26"/>
      <c r="J88" s="33">
        <f>ROUND(SUM(J84:J87),5)</f>
        <v>11134.14</v>
      </c>
      <c r="K88" s="29"/>
      <c r="L88" s="33">
        <f>ROUND(SUM(L84:L87),5)</f>
        <v>12913.47</v>
      </c>
      <c r="M88" s="29"/>
      <c r="N88" s="33">
        <f>ROUND((J88-L88),5)</f>
        <v>-1779.33</v>
      </c>
      <c r="O88" s="29"/>
      <c r="P88" s="34">
        <f>ROUND(IF(L88=0, IF(J88=0, 0, 1), J88/L88),5)</f>
        <v>0.86221000000000003</v>
      </c>
    </row>
    <row r="89" spans="1:16">
      <c r="A89" s="26"/>
      <c r="B89" s="26"/>
      <c r="C89" s="26"/>
      <c r="D89" s="26"/>
      <c r="E89" s="26"/>
      <c r="F89" s="26" t="s">
        <v>634</v>
      </c>
      <c r="G89" s="26"/>
      <c r="H89" s="26"/>
      <c r="I89" s="26"/>
      <c r="J89" s="32">
        <f>ROUND(J54+SUM(J72:J73)+J83+J88,5)</f>
        <v>563416.18999999994</v>
      </c>
      <c r="K89" s="29"/>
      <c r="L89" s="32">
        <f>ROUND(L54+SUM(L72:L73)+L83+L88,5)</f>
        <v>585652.46</v>
      </c>
      <c r="M89" s="29"/>
      <c r="N89" s="32">
        <f>ROUND((J89-L89),5)</f>
        <v>-22236.27</v>
      </c>
      <c r="O89" s="29"/>
      <c r="P89" s="31">
        <f>ROUND(IF(L89=0, IF(J89=0, 0, 1), J89/L89),5)</f>
        <v>0.96203000000000005</v>
      </c>
    </row>
    <row r="90" spans="1:16">
      <c r="A90" s="26"/>
      <c r="B90" s="26"/>
      <c r="C90" s="26"/>
      <c r="D90" s="26"/>
      <c r="E90" s="26"/>
      <c r="F90" s="26" t="s">
        <v>635</v>
      </c>
      <c r="G90" s="26"/>
      <c r="H90" s="26"/>
      <c r="I90" s="26"/>
      <c r="J90" s="32"/>
      <c r="K90" s="29"/>
      <c r="L90" s="32"/>
      <c r="M90" s="29"/>
      <c r="N90" s="32"/>
      <c r="O90" s="29"/>
      <c r="P90" s="31"/>
    </row>
    <row r="91" spans="1:16">
      <c r="A91" s="26"/>
      <c r="B91" s="26"/>
      <c r="C91" s="26"/>
      <c r="D91" s="26"/>
      <c r="E91" s="26"/>
      <c r="F91" s="26"/>
      <c r="G91" s="26" t="s">
        <v>636</v>
      </c>
      <c r="H91" s="26"/>
      <c r="I91" s="26"/>
      <c r="J91" s="32">
        <v>4431.3999999999996</v>
      </c>
      <c r="K91" s="29"/>
      <c r="L91" s="32">
        <v>3800</v>
      </c>
      <c r="M91" s="29"/>
      <c r="N91" s="32">
        <f>ROUND((J91-L91),5)</f>
        <v>631.4</v>
      </c>
      <c r="O91" s="29"/>
      <c r="P91" s="31">
        <f>ROUND(IF(L91=0, IF(J91=0, 0, 1), J91/L91),5)</f>
        <v>1.1661600000000001</v>
      </c>
    </row>
    <row r="92" spans="1:16">
      <c r="A92" s="26"/>
      <c r="B92" s="26"/>
      <c r="C92" s="26"/>
      <c r="D92" s="26"/>
      <c r="E92" s="26"/>
      <c r="F92" s="26"/>
      <c r="G92" s="26" t="s">
        <v>642</v>
      </c>
      <c r="H92" s="26"/>
      <c r="I92" s="26"/>
      <c r="J92" s="32">
        <v>12650.08</v>
      </c>
      <c r="K92" s="29"/>
      <c r="L92" s="32">
        <v>13860</v>
      </c>
      <c r="M92" s="29"/>
      <c r="N92" s="32">
        <f>ROUND((J92-L92),5)</f>
        <v>-1209.92</v>
      </c>
      <c r="O92" s="29"/>
      <c r="P92" s="31">
        <f>ROUND(IF(L92=0, IF(J92=0, 0, 1), J92/L92),5)</f>
        <v>0.91269999999999996</v>
      </c>
    </row>
    <row r="93" spans="1:16">
      <c r="A93" s="26"/>
      <c r="B93" s="26"/>
      <c r="C93" s="26"/>
      <c r="D93" s="26"/>
      <c r="E93" s="26"/>
      <c r="F93" s="26"/>
      <c r="G93" s="26" t="s">
        <v>857</v>
      </c>
      <c r="H93" s="26"/>
      <c r="I93" s="26"/>
      <c r="J93" s="32">
        <v>0</v>
      </c>
      <c r="K93" s="29"/>
      <c r="L93" s="32">
        <v>2500</v>
      </c>
      <c r="M93" s="29"/>
      <c r="N93" s="32">
        <f>ROUND((J93-L93),5)</f>
        <v>-2500</v>
      </c>
      <c r="O93" s="29"/>
      <c r="P93" s="31">
        <f>ROUND(IF(L93=0, IF(J93=0, 0, 1), J93/L93),5)</f>
        <v>0</v>
      </c>
    </row>
    <row r="94" spans="1:16" ht="15" thickBot="1">
      <c r="A94" s="26"/>
      <c r="B94" s="26"/>
      <c r="C94" s="26"/>
      <c r="D94" s="26"/>
      <c r="E94" s="26"/>
      <c r="F94" s="26"/>
      <c r="G94" s="26" t="s">
        <v>926</v>
      </c>
      <c r="H94" s="26"/>
      <c r="I94" s="26"/>
      <c r="J94" s="36">
        <v>5575</v>
      </c>
      <c r="K94" s="29"/>
      <c r="L94" s="36"/>
      <c r="M94" s="29"/>
      <c r="N94" s="36"/>
      <c r="O94" s="29"/>
      <c r="P94" s="35"/>
    </row>
    <row r="95" spans="1:16">
      <c r="A95" s="26"/>
      <c r="B95" s="26"/>
      <c r="C95" s="26"/>
      <c r="D95" s="26"/>
      <c r="E95" s="26"/>
      <c r="F95" s="26" t="s">
        <v>644</v>
      </c>
      <c r="G95" s="26"/>
      <c r="H95" s="26"/>
      <c r="I95" s="26"/>
      <c r="J95" s="32">
        <f>ROUND(SUM(J90:J94),5)</f>
        <v>22656.48</v>
      </c>
      <c r="K95" s="29"/>
      <c r="L95" s="32">
        <f>ROUND(SUM(L90:L94),5)</f>
        <v>20160</v>
      </c>
      <c r="M95" s="29"/>
      <c r="N95" s="32">
        <f>ROUND((J95-L95),5)</f>
        <v>2496.48</v>
      </c>
      <c r="O95" s="29"/>
      <c r="P95" s="31">
        <f>ROUND(IF(L95=0, IF(J95=0, 0, 1), J95/L95),5)</f>
        <v>1.1238300000000001</v>
      </c>
    </row>
    <row r="96" spans="1:16">
      <c r="A96" s="26"/>
      <c r="B96" s="26"/>
      <c r="C96" s="26"/>
      <c r="D96" s="26"/>
      <c r="E96" s="26"/>
      <c r="F96" s="26" t="s">
        <v>645</v>
      </c>
      <c r="G96" s="26"/>
      <c r="H96" s="26"/>
      <c r="I96" s="26"/>
      <c r="J96" s="32"/>
      <c r="K96" s="29"/>
      <c r="L96" s="32"/>
      <c r="M96" s="29"/>
      <c r="N96" s="32"/>
      <c r="O96" s="29"/>
      <c r="P96" s="31"/>
    </row>
    <row r="97" spans="1:16">
      <c r="A97" s="26"/>
      <c r="B97" s="26"/>
      <c r="C97" s="26"/>
      <c r="D97" s="26"/>
      <c r="E97" s="26"/>
      <c r="F97" s="26"/>
      <c r="G97" s="26" t="s">
        <v>646</v>
      </c>
      <c r="H97" s="26"/>
      <c r="I97" s="26"/>
      <c r="J97" s="32"/>
      <c r="K97" s="29"/>
      <c r="L97" s="32"/>
      <c r="M97" s="29"/>
      <c r="N97" s="32"/>
      <c r="O97" s="29"/>
      <c r="P97" s="31"/>
    </row>
    <row r="98" spans="1:16">
      <c r="A98" s="26"/>
      <c r="B98" s="26"/>
      <c r="C98" s="26"/>
      <c r="D98" s="26"/>
      <c r="E98" s="26"/>
      <c r="F98" s="26"/>
      <c r="G98" s="26"/>
      <c r="H98" s="26" t="s">
        <v>647</v>
      </c>
      <c r="I98" s="26"/>
      <c r="J98" s="32"/>
      <c r="K98" s="29"/>
      <c r="L98" s="32"/>
      <c r="M98" s="29"/>
      <c r="N98" s="32"/>
      <c r="O98" s="29"/>
      <c r="P98" s="31"/>
    </row>
    <row r="99" spans="1:16">
      <c r="A99" s="26"/>
      <c r="B99" s="26"/>
      <c r="C99" s="26"/>
      <c r="D99" s="26"/>
      <c r="E99" s="26"/>
      <c r="F99" s="26"/>
      <c r="G99" s="26"/>
      <c r="H99" s="26"/>
      <c r="I99" s="26" t="s">
        <v>927</v>
      </c>
      <c r="J99" s="32">
        <v>179.35</v>
      </c>
      <c r="K99" s="29"/>
      <c r="L99" s="32"/>
      <c r="M99" s="29"/>
      <c r="N99" s="32"/>
      <c r="O99" s="29"/>
      <c r="P99" s="31"/>
    </row>
    <row r="100" spans="1:16" ht="15" thickBot="1">
      <c r="A100" s="26"/>
      <c r="B100" s="26"/>
      <c r="C100" s="26"/>
      <c r="D100" s="26"/>
      <c r="E100" s="26"/>
      <c r="F100" s="26"/>
      <c r="G100" s="26"/>
      <c r="H100" s="26"/>
      <c r="I100" s="26" t="s">
        <v>928</v>
      </c>
      <c r="J100" s="36">
        <v>31990.31</v>
      </c>
      <c r="K100" s="29"/>
      <c r="L100" s="36">
        <v>9000</v>
      </c>
      <c r="M100" s="29"/>
      <c r="N100" s="36">
        <f>ROUND((J100-L100),5)</f>
        <v>22990.31</v>
      </c>
      <c r="O100" s="29"/>
      <c r="P100" s="35">
        <f>ROUND(IF(L100=0, IF(J100=0, 0, 1), J100/L100),5)</f>
        <v>3.5544799999999999</v>
      </c>
    </row>
    <row r="101" spans="1:16">
      <c r="A101" s="26"/>
      <c r="B101" s="26"/>
      <c r="C101" s="26"/>
      <c r="D101" s="26"/>
      <c r="E101" s="26"/>
      <c r="F101" s="26"/>
      <c r="G101" s="26"/>
      <c r="H101" s="26" t="s">
        <v>654</v>
      </c>
      <c r="I101" s="26"/>
      <c r="J101" s="32">
        <f>ROUND(SUM(J98:J100),5)</f>
        <v>32169.66</v>
      </c>
      <c r="K101" s="29"/>
      <c r="L101" s="32">
        <f>ROUND(SUM(L98:L100),5)</f>
        <v>9000</v>
      </c>
      <c r="M101" s="29"/>
      <c r="N101" s="32">
        <f>ROUND((J101-L101),5)</f>
        <v>23169.66</v>
      </c>
      <c r="O101" s="29"/>
      <c r="P101" s="31">
        <f>ROUND(IF(L101=0, IF(J101=0, 0, 1), J101/L101),5)</f>
        <v>3.5744099999999999</v>
      </c>
    </row>
    <row r="102" spans="1:16">
      <c r="A102" s="26"/>
      <c r="B102" s="26"/>
      <c r="C102" s="26"/>
      <c r="D102" s="26"/>
      <c r="E102" s="26"/>
      <c r="F102" s="26"/>
      <c r="G102" s="26"/>
      <c r="H102" s="26" t="s">
        <v>858</v>
      </c>
      <c r="I102" s="26"/>
      <c r="J102" s="32">
        <v>2120</v>
      </c>
      <c r="K102" s="29"/>
      <c r="L102" s="32">
        <v>900</v>
      </c>
      <c r="M102" s="29"/>
      <c r="N102" s="32">
        <f>ROUND((J102-L102),5)</f>
        <v>1220</v>
      </c>
      <c r="O102" s="29"/>
      <c r="P102" s="31">
        <f>ROUND(IF(L102=0, IF(J102=0, 0, 1), J102/L102),5)</f>
        <v>2.3555600000000001</v>
      </c>
    </row>
    <row r="103" spans="1:16">
      <c r="A103" s="26"/>
      <c r="B103" s="26"/>
      <c r="C103" s="26"/>
      <c r="D103" s="26"/>
      <c r="E103" s="26"/>
      <c r="F103" s="26"/>
      <c r="G103" s="26"/>
      <c r="H103" s="26" t="s">
        <v>859</v>
      </c>
      <c r="I103" s="26"/>
      <c r="J103" s="32">
        <v>1335</v>
      </c>
      <c r="K103" s="29"/>
      <c r="L103" s="32">
        <v>900</v>
      </c>
      <c r="M103" s="29"/>
      <c r="N103" s="32">
        <f>ROUND((J103-L103),5)</f>
        <v>435</v>
      </c>
      <c r="O103" s="29"/>
      <c r="P103" s="31">
        <f>ROUND(IF(L103=0, IF(J103=0, 0, 1), J103/L103),5)</f>
        <v>1.48333</v>
      </c>
    </row>
    <row r="104" spans="1:16" ht="15" thickBot="1">
      <c r="A104" s="26"/>
      <c r="B104" s="26"/>
      <c r="C104" s="26"/>
      <c r="D104" s="26"/>
      <c r="E104" s="26"/>
      <c r="F104" s="26"/>
      <c r="G104" s="26"/>
      <c r="H104" s="26" t="s">
        <v>860</v>
      </c>
      <c r="I104" s="26"/>
      <c r="J104" s="36">
        <v>2253.4299999999998</v>
      </c>
      <c r="K104" s="29"/>
      <c r="L104" s="36">
        <v>1125</v>
      </c>
      <c r="M104" s="29"/>
      <c r="N104" s="36">
        <f>ROUND((J104-L104),5)</f>
        <v>1128.43</v>
      </c>
      <c r="O104" s="29"/>
      <c r="P104" s="35">
        <f>ROUND(IF(L104=0, IF(J104=0, 0, 1), J104/L104),5)</f>
        <v>2.00305</v>
      </c>
    </row>
    <row r="105" spans="1:16">
      <c r="A105" s="26"/>
      <c r="B105" s="26"/>
      <c r="C105" s="26"/>
      <c r="D105" s="26"/>
      <c r="E105" s="26"/>
      <c r="F105" s="26"/>
      <c r="G105" s="26" t="s">
        <v>655</v>
      </c>
      <c r="H105" s="26"/>
      <c r="I105" s="26"/>
      <c r="J105" s="32">
        <f>ROUND(J97+SUM(J101:J104),5)</f>
        <v>37878.089999999997</v>
      </c>
      <c r="K105" s="29"/>
      <c r="L105" s="32">
        <f>ROUND(L97+SUM(L101:L104),5)</f>
        <v>11925</v>
      </c>
      <c r="M105" s="29"/>
      <c r="N105" s="32">
        <f>ROUND((J105-L105),5)</f>
        <v>25953.09</v>
      </c>
      <c r="O105" s="29"/>
      <c r="P105" s="31">
        <f>ROUND(IF(L105=0, IF(J105=0, 0, 1), J105/L105),5)</f>
        <v>3.1763599999999999</v>
      </c>
    </row>
    <row r="106" spans="1:16">
      <c r="A106" s="26"/>
      <c r="B106" s="26"/>
      <c r="C106" s="26"/>
      <c r="D106" s="26"/>
      <c r="E106" s="26"/>
      <c r="F106" s="26"/>
      <c r="G106" s="26" t="s">
        <v>929</v>
      </c>
      <c r="H106" s="26"/>
      <c r="I106" s="26"/>
      <c r="J106" s="32">
        <v>2369.56</v>
      </c>
      <c r="K106" s="29"/>
      <c r="L106" s="32"/>
      <c r="M106" s="29"/>
      <c r="N106" s="32"/>
      <c r="O106" s="29"/>
      <c r="P106" s="31"/>
    </row>
    <row r="107" spans="1:16">
      <c r="A107" s="26"/>
      <c r="B107" s="26"/>
      <c r="C107" s="26"/>
      <c r="D107" s="26"/>
      <c r="E107" s="26"/>
      <c r="F107" s="26"/>
      <c r="G107" s="26" t="s">
        <v>656</v>
      </c>
      <c r="H107" s="26"/>
      <c r="I107" s="26"/>
      <c r="J107" s="32"/>
      <c r="K107" s="29"/>
      <c r="L107" s="32"/>
      <c r="M107" s="29"/>
      <c r="N107" s="32"/>
      <c r="O107" s="29"/>
      <c r="P107" s="31"/>
    </row>
    <row r="108" spans="1:16">
      <c r="A108" s="26"/>
      <c r="B108" s="26"/>
      <c r="C108" s="26"/>
      <c r="D108" s="26"/>
      <c r="E108" s="26"/>
      <c r="F108" s="26"/>
      <c r="G108" s="26"/>
      <c r="H108" s="26" t="s">
        <v>657</v>
      </c>
      <c r="I108" s="26"/>
      <c r="J108" s="32">
        <v>582.04999999999995</v>
      </c>
      <c r="K108" s="29"/>
      <c r="L108" s="32">
        <v>540</v>
      </c>
      <c r="M108" s="29"/>
      <c r="N108" s="32">
        <f>ROUND((J108-L108),5)</f>
        <v>42.05</v>
      </c>
      <c r="O108" s="29"/>
      <c r="P108" s="31">
        <f>ROUND(IF(L108=0, IF(J108=0, 0, 1), J108/L108),5)</f>
        <v>1.0778700000000001</v>
      </c>
    </row>
    <row r="109" spans="1:16">
      <c r="A109" s="26"/>
      <c r="B109" s="26"/>
      <c r="C109" s="26"/>
      <c r="D109" s="26"/>
      <c r="E109" s="26"/>
      <c r="F109" s="26"/>
      <c r="G109" s="26"/>
      <c r="H109" s="26" t="s">
        <v>861</v>
      </c>
      <c r="I109" s="26"/>
      <c r="J109" s="32">
        <v>930.49</v>
      </c>
      <c r="K109" s="29"/>
      <c r="L109" s="32">
        <v>1499.99</v>
      </c>
      <c r="M109" s="29"/>
      <c r="N109" s="32">
        <f>ROUND((J109-L109),5)</f>
        <v>-569.5</v>
      </c>
      <c r="O109" s="29"/>
      <c r="P109" s="31">
        <f>ROUND(IF(L109=0, IF(J109=0, 0, 1), J109/L109),5)</f>
        <v>0.62033000000000005</v>
      </c>
    </row>
    <row r="110" spans="1:16">
      <c r="A110" s="26"/>
      <c r="B110" s="26"/>
      <c r="C110" s="26"/>
      <c r="D110" s="26"/>
      <c r="E110" s="26"/>
      <c r="F110" s="26"/>
      <c r="G110" s="26"/>
      <c r="H110" s="26" t="s">
        <v>659</v>
      </c>
      <c r="I110" s="26"/>
      <c r="J110" s="32">
        <v>3111.15</v>
      </c>
      <c r="K110" s="29"/>
      <c r="L110" s="32">
        <v>3825</v>
      </c>
      <c r="M110" s="29"/>
      <c r="N110" s="32">
        <f>ROUND((J110-L110),5)</f>
        <v>-713.85</v>
      </c>
      <c r="O110" s="29"/>
      <c r="P110" s="31">
        <f>ROUND(IF(L110=0, IF(J110=0, 0, 1), J110/L110),5)</f>
        <v>0.81337000000000004</v>
      </c>
    </row>
    <row r="111" spans="1:16">
      <c r="A111" s="26"/>
      <c r="B111" s="26"/>
      <c r="C111" s="26"/>
      <c r="D111" s="26"/>
      <c r="E111" s="26"/>
      <c r="F111" s="26"/>
      <c r="G111" s="26"/>
      <c r="H111" s="26" t="s">
        <v>663</v>
      </c>
      <c r="I111" s="26"/>
      <c r="J111" s="32">
        <v>730.99</v>
      </c>
      <c r="K111" s="29"/>
      <c r="L111" s="32">
        <v>675</v>
      </c>
      <c r="M111" s="29"/>
      <c r="N111" s="32">
        <f>ROUND((J111-L111),5)</f>
        <v>55.99</v>
      </c>
      <c r="O111" s="29"/>
      <c r="P111" s="31">
        <f>ROUND(IF(L111=0, IF(J111=0, 0, 1), J111/L111),5)</f>
        <v>1.0829500000000001</v>
      </c>
    </row>
    <row r="112" spans="1:16">
      <c r="A112" s="26"/>
      <c r="B112" s="26"/>
      <c r="C112" s="26"/>
      <c r="D112" s="26"/>
      <c r="E112" s="26"/>
      <c r="F112" s="26"/>
      <c r="G112" s="26"/>
      <c r="H112" s="26" t="s">
        <v>665</v>
      </c>
      <c r="I112" s="26"/>
      <c r="J112" s="32">
        <v>730.99</v>
      </c>
      <c r="K112" s="29"/>
      <c r="L112" s="32">
        <v>675</v>
      </c>
      <c r="M112" s="29"/>
      <c r="N112" s="32">
        <f>ROUND((J112-L112),5)</f>
        <v>55.99</v>
      </c>
      <c r="O112" s="29"/>
      <c r="P112" s="31">
        <f>ROUND(IF(L112=0, IF(J112=0, 0, 1), J112/L112),5)</f>
        <v>1.0829500000000001</v>
      </c>
    </row>
    <row r="113" spans="1:16" ht="15" thickBot="1">
      <c r="A113" s="26"/>
      <c r="B113" s="26"/>
      <c r="C113" s="26"/>
      <c r="D113" s="26"/>
      <c r="E113" s="26"/>
      <c r="F113" s="26"/>
      <c r="G113" s="26"/>
      <c r="H113" s="26" t="s">
        <v>930</v>
      </c>
      <c r="I113" s="26"/>
      <c r="J113" s="36">
        <v>4354</v>
      </c>
      <c r="K113" s="29"/>
      <c r="L113" s="36"/>
      <c r="M113" s="29"/>
      <c r="N113" s="36"/>
      <c r="O113" s="29"/>
      <c r="P113" s="35"/>
    </row>
    <row r="114" spans="1:16">
      <c r="A114" s="26"/>
      <c r="B114" s="26"/>
      <c r="C114" s="26"/>
      <c r="D114" s="26"/>
      <c r="E114" s="26"/>
      <c r="F114" s="26"/>
      <c r="G114" s="26" t="s">
        <v>667</v>
      </c>
      <c r="H114" s="26"/>
      <c r="I114" s="26"/>
      <c r="J114" s="32">
        <f>ROUND(SUM(J107:J113),5)</f>
        <v>10439.67</v>
      </c>
      <c r="K114" s="29"/>
      <c r="L114" s="32">
        <f>ROUND(SUM(L107:L113),5)</f>
        <v>7214.99</v>
      </c>
      <c r="M114" s="29"/>
      <c r="N114" s="32">
        <f>ROUND((J114-L114),5)</f>
        <v>3224.68</v>
      </c>
      <c r="O114" s="29"/>
      <c r="P114" s="31">
        <f>ROUND(IF(L114=0, IF(J114=0, 0, 1), J114/L114),5)</f>
        <v>1.4469399999999999</v>
      </c>
    </row>
    <row r="115" spans="1:16">
      <c r="A115" s="26"/>
      <c r="B115" s="26"/>
      <c r="C115" s="26"/>
      <c r="D115" s="26"/>
      <c r="E115" s="26"/>
      <c r="F115" s="26"/>
      <c r="G115" s="26" t="s">
        <v>668</v>
      </c>
      <c r="H115" s="26"/>
      <c r="I115" s="26"/>
      <c r="J115" s="32"/>
      <c r="K115" s="29"/>
      <c r="L115" s="32"/>
      <c r="M115" s="29"/>
      <c r="N115" s="32"/>
      <c r="O115" s="29"/>
      <c r="P115" s="31"/>
    </row>
    <row r="116" spans="1:16">
      <c r="A116" s="26"/>
      <c r="B116" s="26"/>
      <c r="C116" s="26"/>
      <c r="D116" s="26"/>
      <c r="E116" s="26"/>
      <c r="F116" s="26"/>
      <c r="G116" s="26"/>
      <c r="H116" s="26" t="s">
        <v>669</v>
      </c>
      <c r="I116" s="26"/>
      <c r="J116" s="32"/>
      <c r="K116" s="29"/>
      <c r="L116" s="32"/>
      <c r="M116" s="29"/>
      <c r="N116" s="32"/>
      <c r="O116" s="29"/>
      <c r="P116" s="31"/>
    </row>
    <row r="117" spans="1:16">
      <c r="A117" s="26"/>
      <c r="B117" s="26"/>
      <c r="C117" s="26"/>
      <c r="D117" s="26"/>
      <c r="E117" s="26"/>
      <c r="F117" s="26"/>
      <c r="G117" s="26"/>
      <c r="H117" s="26"/>
      <c r="I117" s="26" t="s">
        <v>670</v>
      </c>
      <c r="J117" s="32">
        <v>9830.0499999999993</v>
      </c>
      <c r="K117" s="29"/>
      <c r="L117" s="32">
        <v>8916</v>
      </c>
      <c r="M117" s="29"/>
      <c r="N117" s="32">
        <f>ROUND((J117-L117),5)</f>
        <v>914.05</v>
      </c>
      <c r="O117" s="29"/>
      <c r="P117" s="31">
        <f>ROUND(IF(L117=0, IF(J117=0, 0, 1), J117/L117),5)</f>
        <v>1.1025199999999999</v>
      </c>
    </row>
    <row r="118" spans="1:16">
      <c r="A118" s="26"/>
      <c r="B118" s="26"/>
      <c r="C118" s="26"/>
      <c r="D118" s="26"/>
      <c r="E118" s="26"/>
      <c r="F118" s="26"/>
      <c r="G118" s="26"/>
      <c r="H118" s="26"/>
      <c r="I118" s="26" t="s">
        <v>674</v>
      </c>
      <c r="J118" s="32">
        <v>2030.76</v>
      </c>
      <c r="K118" s="29"/>
      <c r="L118" s="32">
        <v>1800</v>
      </c>
      <c r="M118" s="29"/>
      <c r="N118" s="32">
        <f>ROUND((J118-L118),5)</f>
        <v>230.76</v>
      </c>
      <c r="O118" s="29"/>
      <c r="P118" s="31">
        <f>ROUND(IF(L118=0, IF(J118=0, 0, 1), J118/L118),5)</f>
        <v>1.1282000000000001</v>
      </c>
    </row>
    <row r="119" spans="1:16" ht="15" thickBot="1">
      <c r="A119" s="26"/>
      <c r="B119" s="26"/>
      <c r="C119" s="26"/>
      <c r="D119" s="26"/>
      <c r="E119" s="26"/>
      <c r="F119" s="26"/>
      <c r="G119" s="26"/>
      <c r="H119" s="26"/>
      <c r="I119" s="26" t="s">
        <v>677</v>
      </c>
      <c r="J119" s="36">
        <v>1020.62</v>
      </c>
      <c r="K119" s="29"/>
      <c r="L119" s="36">
        <v>1800</v>
      </c>
      <c r="M119" s="29"/>
      <c r="N119" s="36">
        <f>ROUND((J119-L119),5)</f>
        <v>-779.38</v>
      </c>
      <c r="O119" s="29"/>
      <c r="P119" s="35">
        <f>ROUND(IF(L119=0, IF(J119=0, 0, 1), J119/L119),5)</f>
        <v>0.56701000000000001</v>
      </c>
    </row>
    <row r="120" spans="1:16">
      <c r="A120" s="26"/>
      <c r="B120" s="26"/>
      <c r="C120" s="26"/>
      <c r="D120" s="26"/>
      <c r="E120" s="26"/>
      <c r="F120" s="26"/>
      <c r="G120" s="26"/>
      <c r="H120" s="26" t="s">
        <v>680</v>
      </c>
      <c r="I120" s="26"/>
      <c r="J120" s="32">
        <f>ROUND(SUM(J116:J119),5)</f>
        <v>12881.43</v>
      </c>
      <c r="K120" s="29"/>
      <c r="L120" s="32">
        <f>ROUND(SUM(L116:L119),5)</f>
        <v>12516</v>
      </c>
      <c r="M120" s="29"/>
      <c r="N120" s="32">
        <f>ROUND((J120-L120),5)</f>
        <v>365.43</v>
      </c>
      <c r="O120" s="29"/>
      <c r="P120" s="31">
        <f>ROUND(IF(L120=0, IF(J120=0, 0, 1), J120/L120),5)</f>
        <v>1.0291999999999999</v>
      </c>
    </row>
    <row r="121" spans="1:16">
      <c r="A121" s="26"/>
      <c r="B121" s="26"/>
      <c r="C121" s="26"/>
      <c r="D121" s="26"/>
      <c r="E121" s="26"/>
      <c r="F121" s="26"/>
      <c r="G121" s="26"/>
      <c r="H121" s="26" t="s">
        <v>681</v>
      </c>
      <c r="I121" s="26"/>
      <c r="J121" s="32">
        <v>1573.01</v>
      </c>
      <c r="K121" s="29"/>
      <c r="L121" s="32">
        <v>1170</v>
      </c>
      <c r="M121" s="29"/>
      <c r="N121" s="32">
        <f>ROUND((J121-L121),5)</f>
        <v>403.01</v>
      </c>
      <c r="O121" s="29"/>
      <c r="P121" s="31">
        <f>ROUND(IF(L121=0, IF(J121=0, 0, 1), J121/L121),5)</f>
        <v>1.3444499999999999</v>
      </c>
    </row>
    <row r="122" spans="1:16" ht="15" thickBot="1">
      <c r="A122" s="26"/>
      <c r="B122" s="26"/>
      <c r="C122" s="26"/>
      <c r="D122" s="26"/>
      <c r="E122" s="26"/>
      <c r="F122" s="26"/>
      <c r="G122" s="26"/>
      <c r="H122" s="26" t="s">
        <v>683</v>
      </c>
      <c r="I122" s="26"/>
      <c r="J122" s="36">
        <v>959.9</v>
      </c>
      <c r="K122" s="29"/>
      <c r="L122" s="36">
        <v>1170</v>
      </c>
      <c r="M122" s="29"/>
      <c r="N122" s="36">
        <f>ROUND((J122-L122),5)</f>
        <v>-210.1</v>
      </c>
      <c r="O122" s="29"/>
      <c r="P122" s="35">
        <f>ROUND(IF(L122=0, IF(J122=0, 0, 1), J122/L122),5)</f>
        <v>0.82042999999999999</v>
      </c>
    </row>
    <row r="123" spans="1:16">
      <c r="A123" s="26"/>
      <c r="B123" s="26"/>
      <c r="C123" s="26"/>
      <c r="D123" s="26"/>
      <c r="E123" s="26"/>
      <c r="F123" s="26"/>
      <c r="G123" s="26" t="s">
        <v>686</v>
      </c>
      <c r="H123" s="26"/>
      <c r="I123" s="26"/>
      <c r="J123" s="32">
        <f>ROUND(J115+SUM(J120:J122),5)</f>
        <v>15414.34</v>
      </c>
      <c r="K123" s="29"/>
      <c r="L123" s="32">
        <f>ROUND(L115+SUM(L120:L122),5)</f>
        <v>14856</v>
      </c>
      <c r="M123" s="29"/>
      <c r="N123" s="32">
        <f>ROUND((J123-L123),5)</f>
        <v>558.34</v>
      </c>
      <c r="O123" s="29"/>
      <c r="P123" s="31">
        <f>ROUND(IF(L123=0, IF(J123=0, 0, 1), J123/L123),5)</f>
        <v>1.0375799999999999</v>
      </c>
    </row>
    <row r="124" spans="1:16" ht="15" thickBot="1">
      <c r="A124" s="26"/>
      <c r="B124" s="26"/>
      <c r="C124" s="26"/>
      <c r="D124" s="26"/>
      <c r="E124" s="26"/>
      <c r="F124" s="26"/>
      <c r="G124" s="26" t="s">
        <v>862</v>
      </c>
      <c r="H124" s="26"/>
      <c r="I124" s="26"/>
      <c r="J124" s="32">
        <v>1175.29</v>
      </c>
      <c r="K124" s="29"/>
      <c r="L124" s="32">
        <v>750.01</v>
      </c>
      <c r="M124" s="29"/>
      <c r="N124" s="32">
        <f>ROUND((J124-L124),5)</f>
        <v>425.28</v>
      </c>
      <c r="O124" s="29"/>
      <c r="P124" s="31">
        <f>ROUND(IF(L124=0, IF(J124=0, 0, 1), J124/L124),5)</f>
        <v>1.5670299999999999</v>
      </c>
    </row>
    <row r="125" spans="1:16" ht="15" thickBot="1">
      <c r="A125" s="26"/>
      <c r="B125" s="26"/>
      <c r="C125" s="26"/>
      <c r="D125" s="26"/>
      <c r="E125" s="26"/>
      <c r="F125" s="26" t="s">
        <v>687</v>
      </c>
      <c r="G125" s="26"/>
      <c r="H125" s="26"/>
      <c r="I125" s="26"/>
      <c r="J125" s="33">
        <f>ROUND(J96+SUM(J105:J106)+J114+SUM(J123:J124),5)</f>
        <v>67276.95</v>
      </c>
      <c r="K125" s="29"/>
      <c r="L125" s="33">
        <f>ROUND(L96+SUM(L105:L106)+L114+SUM(L123:L124),5)</f>
        <v>34746</v>
      </c>
      <c r="M125" s="29"/>
      <c r="N125" s="33">
        <f>ROUND((J125-L125),5)</f>
        <v>32530.95</v>
      </c>
      <c r="O125" s="29"/>
      <c r="P125" s="34">
        <f>ROUND(IF(L125=0, IF(J125=0, 0, 1), J125/L125),5)</f>
        <v>1.93625</v>
      </c>
    </row>
    <row r="126" spans="1:16">
      <c r="A126" s="26"/>
      <c r="B126" s="26"/>
      <c r="C126" s="26"/>
      <c r="D126" s="26"/>
      <c r="E126" s="26" t="s">
        <v>688</v>
      </c>
      <c r="F126" s="26"/>
      <c r="G126" s="26"/>
      <c r="H126" s="26"/>
      <c r="I126" s="26"/>
      <c r="J126" s="32">
        <f>ROUND(SUM(J25:J29)+SUM(J33:J34)+J39+J45+J53+J89+J95+J125,5)</f>
        <v>753289.75</v>
      </c>
      <c r="K126" s="29"/>
      <c r="L126" s="32">
        <f>ROUND(SUM(L25:L29)+SUM(L33:L34)+L39+L45+L53+L89+L95+L125,5)</f>
        <v>728942.35</v>
      </c>
      <c r="M126" s="29"/>
      <c r="N126" s="32">
        <f>ROUND((J126-L126),5)</f>
        <v>24347.4</v>
      </c>
      <c r="O126" s="29"/>
      <c r="P126" s="31">
        <f>ROUND(IF(L126=0, IF(J126=0, 0, 1), J126/L126),5)</f>
        <v>1.0334000000000001</v>
      </c>
    </row>
    <row r="127" spans="1:16">
      <c r="A127" s="26"/>
      <c r="B127" s="26"/>
      <c r="C127" s="26"/>
      <c r="D127" s="26"/>
      <c r="E127" s="26" t="s">
        <v>863</v>
      </c>
      <c r="F127" s="26"/>
      <c r="G127" s="26"/>
      <c r="H127" s="26"/>
      <c r="I127" s="26"/>
      <c r="J127" s="32"/>
      <c r="K127" s="29"/>
      <c r="L127" s="32"/>
      <c r="M127" s="29"/>
      <c r="N127" s="32"/>
      <c r="O127" s="29"/>
      <c r="P127" s="31"/>
    </row>
    <row r="128" spans="1:16">
      <c r="A128" s="26"/>
      <c r="B128" s="26"/>
      <c r="C128" s="26"/>
      <c r="D128" s="26"/>
      <c r="E128" s="26"/>
      <c r="F128" s="26" t="s">
        <v>864</v>
      </c>
      <c r="G128" s="26"/>
      <c r="H128" s="26"/>
      <c r="I128" s="26"/>
      <c r="J128" s="32">
        <v>215.94</v>
      </c>
      <c r="K128" s="29"/>
      <c r="L128" s="32">
        <v>3755</v>
      </c>
      <c r="M128" s="29"/>
      <c r="N128" s="32">
        <f>ROUND((J128-L128),5)</f>
        <v>-3539.06</v>
      </c>
      <c r="O128" s="29"/>
      <c r="P128" s="31">
        <f>ROUND(IF(L128=0, IF(J128=0, 0, 1), J128/L128),5)</f>
        <v>5.7509999999999999E-2</v>
      </c>
    </row>
    <row r="129" spans="1:16" ht="15" thickBot="1">
      <c r="A129" s="26"/>
      <c r="B129" s="26"/>
      <c r="C129" s="26"/>
      <c r="D129" s="26"/>
      <c r="E129" s="26"/>
      <c r="F129" s="26" t="s">
        <v>865</v>
      </c>
      <c r="G129" s="26"/>
      <c r="H129" s="26"/>
      <c r="I129" s="26"/>
      <c r="J129" s="36">
        <v>23.82</v>
      </c>
      <c r="K129" s="29"/>
      <c r="L129" s="36">
        <v>750.01</v>
      </c>
      <c r="M129" s="29"/>
      <c r="N129" s="36">
        <f>ROUND((J129-L129),5)</f>
        <v>-726.19</v>
      </c>
      <c r="O129" s="29"/>
      <c r="P129" s="35">
        <f>ROUND(IF(L129=0, IF(J129=0, 0, 1), J129/L129),5)</f>
        <v>3.1759999999999997E-2</v>
      </c>
    </row>
    <row r="130" spans="1:16">
      <c r="A130" s="26"/>
      <c r="B130" s="26"/>
      <c r="C130" s="26"/>
      <c r="D130" s="26"/>
      <c r="E130" s="26" t="s">
        <v>866</v>
      </c>
      <c r="F130" s="26"/>
      <c r="G130" s="26"/>
      <c r="H130" s="26"/>
      <c r="I130" s="26"/>
      <c r="J130" s="32">
        <f>ROUND(SUM(J127:J129),5)</f>
        <v>239.76</v>
      </c>
      <c r="K130" s="29"/>
      <c r="L130" s="32">
        <f>ROUND(SUM(L127:L129),5)</f>
        <v>4505.01</v>
      </c>
      <c r="M130" s="29"/>
      <c r="N130" s="32">
        <f>ROUND((J130-L130),5)</f>
        <v>-4265.25</v>
      </c>
      <c r="O130" s="29"/>
      <c r="P130" s="31">
        <f>ROUND(IF(L130=0, IF(J130=0, 0, 1), J130/L130),5)</f>
        <v>5.3220000000000003E-2</v>
      </c>
    </row>
    <row r="131" spans="1:16">
      <c r="A131" s="26"/>
      <c r="B131" s="26"/>
      <c r="C131" s="26"/>
      <c r="D131" s="26"/>
      <c r="E131" s="26" t="s">
        <v>689</v>
      </c>
      <c r="F131" s="26"/>
      <c r="G131" s="26"/>
      <c r="H131" s="26"/>
      <c r="I131" s="26"/>
      <c r="J131" s="32"/>
      <c r="K131" s="29"/>
      <c r="L131" s="32"/>
      <c r="M131" s="29"/>
      <c r="N131" s="32"/>
      <c r="O131" s="29"/>
      <c r="P131" s="31"/>
    </row>
    <row r="132" spans="1:16">
      <c r="A132" s="26"/>
      <c r="B132" s="26"/>
      <c r="C132" s="26"/>
      <c r="D132" s="26"/>
      <c r="E132" s="26"/>
      <c r="F132" s="26" t="s">
        <v>867</v>
      </c>
      <c r="G132" s="26"/>
      <c r="H132" s="26"/>
      <c r="I132" s="26"/>
      <c r="J132" s="32">
        <v>7170</v>
      </c>
      <c r="K132" s="29"/>
      <c r="L132" s="32">
        <v>6000</v>
      </c>
      <c r="M132" s="29"/>
      <c r="N132" s="32">
        <f>ROUND((J132-L132),5)</f>
        <v>1170</v>
      </c>
      <c r="O132" s="29"/>
      <c r="P132" s="31">
        <f>ROUND(IF(L132=0, IF(J132=0, 0, 1), J132/L132),5)</f>
        <v>1.1950000000000001</v>
      </c>
    </row>
    <row r="133" spans="1:16">
      <c r="A133" s="26"/>
      <c r="B133" s="26"/>
      <c r="C133" s="26"/>
      <c r="D133" s="26"/>
      <c r="E133" s="26"/>
      <c r="F133" s="26" t="s">
        <v>868</v>
      </c>
      <c r="G133" s="26"/>
      <c r="H133" s="26"/>
      <c r="I133" s="26"/>
      <c r="J133" s="32">
        <v>315.48</v>
      </c>
      <c r="K133" s="29"/>
      <c r="L133" s="32">
        <v>1505</v>
      </c>
      <c r="M133" s="29"/>
      <c r="N133" s="32">
        <f>ROUND((J133-L133),5)</f>
        <v>-1189.52</v>
      </c>
      <c r="O133" s="29"/>
      <c r="P133" s="31">
        <f>ROUND(IF(L133=0, IF(J133=0, 0, 1), J133/L133),5)</f>
        <v>0.20962</v>
      </c>
    </row>
    <row r="134" spans="1:16">
      <c r="A134" s="26"/>
      <c r="B134" s="26"/>
      <c r="C134" s="26"/>
      <c r="D134" s="26"/>
      <c r="E134" s="26"/>
      <c r="F134" s="26" t="s">
        <v>690</v>
      </c>
      <c r="G134" s="26"/>
      <c r="H134" s="26"/>
      <c r="I134" s="26"/>
      <c r="J134" s="32">
        <v>4509.55</v>
      </c>
      <c r="K134" s="29"/>
      <c r="L134" s="32">
        <v>4500</v>
      </c>
      <c r="M134" s="29"/>
      <c r="N134" s="32">
        <f>ROUND((J134-L134),5)</f>
        <v>9.5500000000000007</v>
      </c>
      <c r="O134" s="29"/>
      <c r="P134" s="31">
        <f>ROUND(IF(L134=0, IF(J134=0, 0, 1), J134/L134),5)</f>
        <v>1.0021199999999999</v>
      </c>
    </row>
    <row r="135" spans="1:16">
      <c r="A135" s="26"/>
      <c r="B135" s="26"/>
      <c r="C135" s="26"/>
      <c r="D135" s="26"/>
      <c r="E135" s="26"/>
      <c r="F135" s="26" t="s">
        <v>694</v>
      </c>
      <c r="G135" s="26"/>
      <c r="H135" s="26"/>
      <c r="I135" s="26"/>
      <c r="J135" s="32">
        <v>961.36</v>
      </c>
      <c r="K135" s="29"/>
      <c r="L135" s="32">
        <v>1350</v>
      </c>
      <c r="M135" s="29"/>
      <c r="N135" s="32">
        <f>ROUND((J135-L135),5)</f>
        <v>-388.64</v>
      </c>
      <c r="O135" s="29"/>
      <c r="P135" s="31">
        <f>ROUND(IF(L135=0, IF(J135=0, 0, 1), J135/L135),5)</f>
        <v>0.71211999999999998</v>
      </c>
    </row>
    <row r="136" spans="1:16" ht="15" thickBot="1">
      <c r="A136" s="26"/>
      <c r="B136" s="26"/>
      <c r="C136" s="26"/>
      <c r="D136" s="26"/>
      <c r="E136" s="26"/>
      <c r="F136" s="26" t="s">
        <v>869</v>
      </c>
      <c r="G136" s="26"/>
      <c r="H136" s="26"/>
      <c r="I136" s="26"/>
      <c r="J136" s="36">
        <v>0</v>
      </c>
      <c r="K136" s="29"/>
      <c r="L136" s="36">
        <v>0</v>
      </c>
      <c r="M136" s="29"/>
      <c r="N136" s="36">
        <f>ROUND((J136-L136),5)</f>
        <v>0</v>
      </c>
      <c r="O136" s="29"/>
      <c r="P136" s="35">
        <f>ROUND(IF(L136=0, IF(J136=0, 0, 1), J136/L136),5)</f>
        <v>0</v>
      </c>
    </row>
    <row r="137" spans="1:16">
      <c r="A137" s="26"/>
      <c r="B137" s="26"/>
      <c r="C137" s="26"/>
      <c r="D137" s="26"/>
      <c r="E137" s="26" t="s">
        <v>698</v>
      </c>
      <c r="F137" s="26"/>
      <c r="G137" s="26"/>
      <c r="H137" s="26"/>
      <c r="I137" s="26"/>
      <c r="J137" s="32">
        <f>ROUND(SUM(J131:J136),5)</f>
        <v>12956.39</v>
      </c>
      <c r="K137" s="29"/>
      <c r="L137" s="32">
        <f>ROUND(SUM(L131:L136),5)</f>
        <v>13355</v>
      </c>
      <c r="M137" s="29"/>
      <c r="N137" s="32">
        <f>ROUND((J137-L137),5)</f>
        <v>-398.61</v>
      </c>
      <c r="O137" s="29"/>
      <c r="P137" s="31">
        <f>ROUND(IF(L137=0, IF(J137=0, 0, 1), J137/L137),5)</f>
        <v>0.97014999999999996</v>
      </c>
    </row>
    <row r="138" spans="1:16">
      <c r="A138" s="26"/>
      <c r="B138" s="26"/>
      <c r="C138" s="26"/>
      <c r="D138" s="26"/>
      <c r="E138" s="26" t="s">
        <v>699</v>
      </c>
      <c r="F138" s="26"/>
      <c r="G138" s="26"/>
      <c r="H138" s="26"/>
      <c r="I138" s="26"/>
      <c r="J138" s="32"/>
      <c r="K138" s="29"/>
      <c r="L138" s="32"/>
      <c r="M138" s="29"/>
      <c r="N138" s="32"/>
      <c r="O138" s="29"/>
      <c r="P138" s="31"/>
    </row>
    <row r="139" spans="1:16">
      <c r="A139" s="26"/>
      <c r="B139" s="26"/>
      <c r="C139" s="26"/>
      <c r="D139" s="26"/>
      <c r="E139" s="26"/>
      <c r="F139" s="26" t="s">
        <v>700</v>
      </c>
      <c r="G139" s="26"/>
      <c r="H139" s="26"/>
      <c r="I139" s="26"/>
      <c r="J139" s="32">
        <v>220.96</v>
      </c>
      <c r="K139" s="29"/>
      <c r="L139" s="32">
        <v>1800</v>
      </c>
      <c r="M139" s="29"/>
      <c r="N139" s="32">
        <f>ROUND((J139-L139),5)</f>
        <v>-1579.04</v>
      </c>
      <c r="O139" s="29"/>
      <c r="P139" s="31">
        <f>ROUND(IF(L139=0, IF(J139=0, 0, 1), J139/L139),5)</f>
        <v>0.12275999999999999</v>
      </c>
    </row>
    <row r="140" spans="1:16">
      <c r="A140" s="26"/>
      <c r="B140" s="26"/>
      <c r="C140" s="26"/>
      <c r="D140" s="26"/>
      <c r="E140" s="26"/>
      <c r="F140" s="26" t="s">
        <v>703</v>
      </c>
      <c r="G140" s="26"/>
      <c r="H140" s="26"/>
      <c r="I140" s="26"/>
      <c r="J140" s="32">
        <v>6876.62</v>
      </c>
      <c r="K140" s="29"/>
      <c r="L140" s="32">
        <v>4050</v>
      </c>
      <c r="M140" s="29"/>
      <c r="N140" s="32">
        <f>ROUND((J140-L140),5)</f>
        <v>2826.62</v>
      </c>
      <c r="O140" s="29"/>
      <c r="P140" s="31">
        <f>ROUND(IF(L140=0, IF(J140=0, 0, 1), J140/L140),5)</f>
        <v>1.6979299999999999</v>
      </c>
    </row>
    <row r="141" spans="1:16">
      <c r="A141" s="26"/>
      <c r="B141" s="26"/>
      <c r="C141" s="26"/>
      <c r="D141" s="26"/>
      <c r="E141" s="26"/>
      <c r="F141" s="26" t="s">
        <v>870</v>
      </c>
      <c r="G141" s="26"/>
      <c r="H141" s="26"/>
      <c r="I141" s="26"/>
      <c r="J141" s="32"/>
      <c r="K141" s="29"/>
      <c r="L141" s="32"/>
      <c r="M141" s="29"/>
      <c r="N141" s="32"/>
      <c r="O141" s="29"/>
      <c r="P141" s="31"/>
    </row>
    <row r="142" spans="1:16">
      <c r="A142" s="26"/>
      <c r="B142" s="26"/>
      <c r="C142" s="26"/>
      <c r="D142" s="26"/>
      <c r="E142" s="26"/>
      <c r="F142" s="26"/>
      <c r="G142" s="26" t="s">
        <v>871</v>
      </c>
      <c r="H142" s="26"/>
      <c r="I142" s="26"/>
      <c r="J142" s="32">
        <v>0</v>
      </c>
      <c r="K142" s="29"/>
      <c r="L142" s="32">
        <v>5000</v>
      </c>
      <c r="M142" s="29"/>
      <c r="N142" s="32">
        <f>ROUND((J142-L142),5)</f>
        <v>-5000</v>
      </c>
      <c r="O142" s="29"/>
      <c r="P142" s="31">
        <f>ROUND(IF(L142=0, IF(J142=0, 0, 1), J142/L142),5)</f>
        <v>0</v>
      </c>
    </row>
    <row r="143" spans="1:16">
      <c r="A143" s="26"/>
      <c r="B143" s="26"/>
      <c r="C143" s="26"/>
      <c r="D143" s="26"/>
      <c r="E143" s="26"/>
      <c r="F143" s="26"/>
      <c r="G143" s="26" t="s">
        <v>872</v>
      </c>
      <c r="H143" s="26"/>
      <c r="I143" s="26"/>
      <c r="J143" s="32">
        <v>2836</v>
      </c>
      <c r="K143" s="29"/>
      <c r="L143" s="32">
        <v>7495</v>
      </c>
      <c r="M143" s="29"/>
      <c r="N143" s="32">
        <f>ROUND((J143-L143),5)</f>
        <v>-4659</v>
      </c>
      <c r="O143" s="29"/>
      <c r="P143" s="31">
        <f>ROUND(IF(L143=0, IF(J143=0, 0, 1), J143/L143),5)</f>
        <v>0.37839</v>
      </c>
    </row>
    <row r="144" spans="1:16">
      <c r="A144" s="26"/>
      <c r="B144" s="26"/>
      <c r="C144" s="26"/>
      <c r="D144" s="26"/>
      <c r="E144" s="26"/>
      <c r="F144" s="26"/>
      <c r="G144" s="26" t="s">
        <v>873</v>
      </c>
      <c r="H144" s="26"/>
      <c r="I144" s="26"/>
      <c r="J144" s="32">
        <v>4664</v>
      </c>
      <c r="K144" s="29"/>
      <c r="L144" s="32">
        <v>18750.009999999998</v>
      </c>
      <c r="M144" s="29"/>
      <c r="N144" s="32">
        <f>ROUND((J144-L144),5)</f>
        <v>-14086.01</v>
      </c>
      <c r="O144" s="29"/>
      <c r="P144" s="31">
        <f>ROUND(IF(L144=0, IF(J144=0, 0, 1), J144/L144),5)</f>
        <v>0.24875</v>
      </c>
    </row>
    <row r="145" spans="1:16">
      <c r="A145" s="26"/>
      <c r="B145" s="26"/>
      <c r="C145" s="26"/>
      <c r="D145" s="26"/>
      <c r="E145" s="26"/>
      <c r="F145" s="26"/>
      <c r="G145" s="26" t="s">
        <v>874</v>
      </c>
      <c r="H145" s="26"/>
      <c r="I145" s="26"/>
      <c r="J145" s="32">
        <v>0</v>
      </c>
      <c r="K145" s="29"/>
      <c r="L145" s="32">
        <v>3000</v>
      </c>
      <c r="M145" s="29"/>
      <c r="N145" s="32">
        <f>ROUND((J145-L145),5)</f>
        <v>-3000</v>
      </c>
      <c r="O145" s="29"/>
      <c r="P145" s="31">
        <f>ROUND(IF(L145=0, IF(J145=0, 0, 1), J145/L145),5)</f>
        <v>0</v>
      </c>
    </row>
    <row r="146" spans="1:16">
      <c r="A146" s="26"/>
      <c r="B146" s="26"/>
      <c r="C146" s="26"/>
      <c r="D146" s="26"/>
      <c r="E146" s="26"/>
      <c r="F146" s="26"/>
      <c r="G146" s="26" t="s">
        <v>875</v>
      </c>
      <c r="H146" s="26"/>
      <c r="I146" s="26"/>
      <c r="J146" s="32">
        <v>339.29</v>
      </c>
      <c r="K146" s="29"/>
      <c r="L146" s="32">
        <v>1800</v>
      </c>
      <c r="M146" s="29"/>
      <c r="N146" s="32">
        <f>ROUND((J146-L146),5)</f>
        <v>-1460.71</v>
      </c>
      <c r="O146" s="29"/>
      <c r="P146" s="31">
        <f>ROUND(IF(L146=0, IF(J146=0, 0, 1), J146/L146),5)</f>
        <v>0.18848999999999999</v>
      </c>
    </row>
    <row r="147" spans="1:16">
      <c r="A147" s="26"/>
      <c r="B147" s="26"/>
      <c r="C147" s="26"/>
      <c r="D147" s="26"/>
      <c r="E147" s="26"/>
      <c r="F147" s="26"/>
      <c r="G147" s="26" t="s">
        <v>876</v>
      </c>
      <c r="H147" s="26"/>
      <c r="I147" s="26"/>
      <c r="J147" s="32">
        <v>5990.94</v>
      </c>
      <c r="K147" s="29"/>
      <c r="L147" s="32">
        <v>5400</v>
      </c>
      <c r="M147" s="29"/>
      <c r="N147" s="32">
        <f>ROUND((J147-L147),5)</f>
        <v>590.94000000000005</v>
      </c>
      <c r="O147" s="29"/>
      <c r="P147" s="31">
        <f>ROUND(IF(L147=0, IF(J147=0, 0, 1), J147/L147),5)</f>
        <v>1.1094299999999999</v>
      </c>
    </row>
    <row r="148" spans="1:16">
      <c r="A148" s="26"/>
      <c r="B148" s="26"/>
      <c r="C148" s="26"/>
      <c r="D148" s="26"/>
      <c r="E148" s="26"/>
      <c r="F148" s="26"/>
      <c r="G148" s="26" t="s">
        <v>877</v>
      </c>
      <c r="H148" s="26"/>
      <c r="I148" s="26"/>
      <c r="J148" s="32">
        <v>100</v>
      </c>
      <c r="K148" s="29"/>
      <c r="L148" s="32">
        <v>3755</v>
      </c>
      <c r="M148" s="29"/>
      <c r="N148" s="32">
        <f>ROUND((J148-L148),5)</f>
        <v>-3655</v>
      </c>
      <c r="O148" s="29"/>
      <c r="P148" s="31">
        <f>ROUND(IF(L148=0, IF(J148=0, 0, 1), J148/L148),5)</f>
        <v>2.6630000000000001E-2</v>
      </c>
    </row>
    <row r="149" spans="1:16">
      <c r="A149" s="26"/>
      <c r="B149" s="26"/>
      <c r="C149" s="26"/>
      <c r="D149" s="26"/>
      <c r="E149" s="26"/>
      <c r="F149" s="26"/>
      <c r="G149" s="26" t="s">
        <v>931</v>
      </c>
      <c r="H149" s="26"/>
      <c r="I149" s="26"/>
      <c r="J149" s="32">
        <v>1670</v>
      </c>
      <c r="K149" s="29"/>
      <c r="L149" s="32"/>
      <c r="M149" s="29"/>
      <c r="N149" s="32"/>
      <c r="O149" s="29"/>
      <c r="P149" s="31"/>
    </row>
    <row r="150" spans="1:16" ht="15" thickBot="1">
      <c r="A150" s="26"/>
      <c r="B150" s="26"/>
      <c r="C150" s="26"/>
      <c r="D150" s="26"/>
      <c r="E150" s="26"/>
      <c r="F150" s="26"/>
      <c r="G150" s="26" t="s">
        <v>878</v>
      </c>
      <c r="H150" s="26"/>
      <c r="I150" s="26"/>
      <c r="J150" s="36">
        <v>1310.81</v>
      </c>
      <c r="K150" s="29"/>
      <c r="L150" s="36">
        <v>4500</v>
      </c>
      <c r="M150" s="29"/>
      <c r="N150" s="36">
        <f>ROUND((J150-L150),5)</f>
        <v>-3189.19</v>
      </c>
      <c r="O150" s="29"/>
      <c r="P150" s="35">
        <f>ROUND(IF(L150=0, IF(J150=0, 0, 1), J150/L150),5)</f>
        <v>0.29128999999999999</v>
      </c>
    </row>
    <row r="151" spans="1:16">
      <c r="A151" s="26"/>
      <c r="B151" s="26"/>
      <c r="C151" s="26"/>
      <c r="D151" s="26"/>
      <c r="E151" s="26"/>
      <c r="F151" s="26" t="s">
        <v>879</v>
      </c>
      <c r="G151" s="26"/>
      <c r="H151" s="26"/>
      <c r="I151" s="26"/>
      <c r="J151" s="32">
        <f>ROUND(SUM(J141:J150),5)</f>
        <v>16911.04</v>
      </c>
      <c r="K151" s="29"/>
      <c r="L151" s="32">
        <f>ROUND(SUM(L141:L150),5)</f>
        <v>49700.01</v>
      </c>
      <c r="M151" s="29"/>
      <c r="N151" s="32">
        <f>ROUND((J151-L151),5)</f>
        <v>-32788.97</v>
      </c>
      <c r="O151" s="29"/>
      <c r="P151" s="31">
        <f>ROUND(IF(L151=0, IF(J151=0, 0, 1), J151/L151),5)</f>
        <v>0.34026000000000001</v>
      </c>
    </row>
    <row r="152" spans="1:16">
      <c r="A152" s="26"/>
      <c r="B152" s="26"/>
      <c r="C152" s="26"/>
      <c r="D152" s="26"/>
      <c r="E152" s="26"/>
      <c r="F152" s="26" t="s">
        <v>707</v>
      </c>
      <c r="G152" s="26"/>
      <c r="H152" s="26"/>
      <c r="I152" s="26"/>
      <c r="J152" s="32"/>
      <c r="K152" s="29"/>
      <c r="L152" s="32"/>
      <c r="M152" s="29"/>
      <c r="N152" s="32"/>
      <c r="O152" s="29"/>
      <c r="P152" s="31"/>
    </row>
    <row r="153" spans="1:16">
      <c r="A153" s="26"/>
      <c r="B153" s="26"/>
      <c r="C153" s="26"/>
      <c r="D153" s="26"/>
      <c r="E153" s="26"/>
      <c r="F153" s="26"/>
      <c r="G153" s="26" t="s">
        <v>708</v>
      </c>
      <c r="H153" s="26"/>
      <c r="I153" s="26"/>
      <c r="J153" s="32">
        <v>10452.83</v>
      </c>
      <c r="K153" s="29"/>
      <c r="L153" s="32"/>
      <c r="M153" s="29"/>
      <c r="N153" s="32"/>
      <c r="O153" s="29"/>
      <c r="P153" s="31"/>
    </row>
    <row r="154" spans="1:16">
      <c r="A154" s="26"/>
      <c r="B154" s="26"/>
      <c r="C154" s="26"/>
      <c r="D154" s="26"/>
      <c r="E154" s="26"/>
      <c r="F154" s="26"/>
      <c r="G154" s="26" t="s">
        <v>714</v>
      </c>
      <c r="H154" s="26"/>
      <c r="I154" s="26"/>
      <c r="J154" s="32">
        <v>36.01</v>
      </c>
      <c r="K154" s="29"/>
      <c r="L154" s="32"/>
      <c r="M154" s="29"/>
      <c r="N154" s="32"/>
      <c r="O154" s="29"/>
      <c r="P154" s="31"/>
    </row>
    <row r="155" spans="1:16">
      <c r="A155" s="26"/>
      <c r="B155" s="26"/>
      <c r="C155" s="26"/>
      <c r="D155" s="26"/>
      <c r="E155" s="26"/>
      <c r="F155" s="26"/>
      <c r="G155" s="26" t="s">
        <v>717</v>
      </c>
      <c r="H155" s="26"/>
      <c r="I155" s="26"/>
      <c r="J155" s="32">
        <v>5434.41</v>
      </c>
      <c r="K155" s="29"/>
      <c r="L155" s="32"/>
      <c r="M155" s="29"/>
      <c r="N155" s="32"/>
      <c r="O155" s="29"/>
      <c r="P155" s="31"/>
    </row>
    <row r="156" spans="1:16">
      <c r="A156" s="26"/>
      <c r="B156" s="26"/>
      <c r="C156" s="26"/>
      <c r="D156" s="26"/>
      <c r="E156" s="26"/>
      <c r="F156" s="26"/>
      <c r="G156" s="26" t="s">
        <v>932</v>
      </c>
      <c r="H156" s="26"/>
      <c r="I156" s="26"/>
      <c r="J156" s="32">
        <v>172.2</v>
      </c>
      <c r="K156" s="29"/>
      <c r="L156" s="32"/>
      <c r="M156" s="29"/>
      <c r="N156" s="32"/>
      <c r="O156" s="29"/>
      <c r="P156" s="31"/>
    </row>
    <row r="157" spans="1:16">
      <c r="A157" s="26"/>
      <c r="B157" s="26"/>
      <c r="C157" s="26"/>
      <c r="D157" s="26"/>
      <c r="E157" s="26"/>
      <c r="F157" s="26"/>
      <c r="G157" s="26" t="s">
        <v>933</v>
      </c>
      <c r="H157" s="26"/>
      <c r="I157" s="26"/>
      <c r="J157" s="32">
        <v>2756.97</v>
      </c>
      <c r="K157" s="29"/>
      <c r="L157" s="32"/>
      <c r="M157" s="29"/>
      <c r="N157" s="32"/>
      <c r="O157" s="29"/>
      <c r="P157" s="31"/>
    </row>
    <row r="158" spans="1:16">
      <c r="A158" s="26"/>
      <c r="B158" s="26"/>
      <c r="C158" s="26"/>
      <c r="D158" s="26"/>
      <c r="E158" s="26"/>
      <c r="F158" s="26"/>
      <c r="G158" s="26" t="s">
        <v>934</v>
      </c>
      <c r="H158" s="26"/>
      <c r="I158" s="26"/>
      <c r="J158" s="32">
        <v>125</v>
      </c>
      <c r="K158" s="29"/>
      <c r="L158" s="32"/>
      <c r="M158" s="29"/>
      <c r="N158" s="32"/>
      <c r="O158" s="29"/>
      <c r="P158" s="31"/>
    </row>
    <row r="159" spans="1:16">
      <c r="A159" s="26"/>
      <c r="B159" s="26"/>
      <c r="C159" s="26"/>
      <c r="D159" s="26"/>
      <c r="E159" s="26"/>
      <c r="F159" s="26"/>
      <c r="G159" s="26" t="s">
        <v>935</v>
      </c>
      <c r="H159" s="26"/>
      <c r="I159" s="26"/>
      <c r="J159" s="32">
        <v>1466.82</v>
      </c>
      <c r="K159" s="29"/>
      <c r="L159" s="32"/>
      <c r="M159" s="29"/>
      <c r="N159" s="32"/>
      <c r="O159" s="29"/>
      <c r="P159" s="31"/>
    </row>
    <row r="160" spans="1:16">
      <c r="A160" s="26"/>
      <c r="B160" s="26"/>
      <c r="C160" s="26"/>
      <c r="D160" s="26"/>
      <c r="E160" s="26"/>
      <c r="F160" s="26"/>
      <c r="G160" s="26" t="s">
        <v>936</v>
      </c>
      <c r="H160" s="26"/>
      <c r="I160" s="26"/>
      <c r="J160" s="32">
        <v>636.04</v>
      </c>
      <c r="K160" s="29"/>
      <c r="L160" s="32"/>
      <c r="M160" s="29"/>
      <c r="N160" s="32"/>
      <c r="O160" s="29"/>
      <c r="P160" s="31"/>
    </row>
    <row r="161" spans="1:16">
      <c r="A161" s="26"/>
      <c r="B161" s="26"/>
      <c r="C161" s="26"/>
      <c r="D161" s="26"/>
      <c r="E161" s="26"/>
      <c r="F161" s="26"/>
      <c r="G161" s="26" t="s">
        <v>937</v>
      </c>
      <c r="H161" s="26"/>
      <c r="I161" s="26"/>
      <c r="J161" s="32">
        <v>4331.62</v>
      </c>
      <c r="K161" s="29"/>
      <c r="L161" s="32"/>
      <c r="M161" s="29"/>
      <c r="N161" s="32"/>
      <c r="O161" s="29"/>
      <c r="P161" s="31"/>
    </row>
    <row r="162" spans="1:16">
      <c r="A162" s="26"/>
      <c r="B162" s="26"/>
      <c r="C162" s="26"/>
      <c r="D162" s="26"/>
      <c r="E162" s="26"/>
      <c r="F162" s="26"/>
      <c r="G162" s="26" t="s">
        <v>938</v>
      </c>
      <c r="H162" s="26"/>
      <c r="I162" s="26"/>
      <c r="J162" s="32">
        <v>300</v>
      </c>
      <c r="K162" s="29"/>
      <c r="L162" s="32"/>
      <c r="M162" s="29"/>
      <c r="N162" s="32"/>
      <c r="O162" s="29"/>
      <c r="P162" s="31"/>
    </row>
    <row r="163" spans="1:16">
      <c r="A163" s="26"/>
      <c r="B163" s="26"/>
      <c r="C163" s="26"/>
      <c r="D163" s="26"/>
      <c r="E163" s="26"/>
      <c r="F163" s="26"/>
      <c r="G163" s="26" t="s">
        <v>939</v>
      </c>
      <c r="H163" s="26"/>
      <c r="I163" s="26"/>
      <c r="J163" s="32">
        <v>227.8</v>
      </c>
      <c r="K163" s="29"/>
      <c r="L163" s="32"/>
      <c r="M163" s="29"/>
      <c r="N163" s="32"/>
      <c r="O163" s="29"/>
      <c r="P163" s="31"/>
    </row>
    <row r="164" spans="1:16">
      <c r="A164" s="26"/>
      <c r="B164" s="26"/>
      <c r="C164" s="26"/>
      <c r="D164" s="26"/>
      <c r="E164" s="26"/>
      <c r="F164" s="26"/>
      <c r="G164" s="26" t="s">
        <v>940</v>
      </c>
      <c r="H164" s="26"/>
      <c r="I164" s="26"/>
      <c r="J164" s="32">
        <v>1233.6300000000001</v>
      </c>
      <c r="K164" s="29"/>
      <c r="L164" s="32"/>
      <c r="M164" s="29"/>
      <c r="N164" s="32"/>
      <c r="O164" s="29"/>
      <c r="P164" s="31"/>
    </row>
    <row r="165" spans="1:16">
      <c r="A165" s="26"/>
      <c r="B165" s="26"/>
      <c r="C165" s="26"/>
      <c r="D165" s="26"/>
      <c r="E165" s="26"/>
      <c r="F165" s="26"/>
      <c r="G165" s="26" t="s">
        <v>941</v>
      </c>
      <c r="H165" s="26"/>
      <c r="I165" s="26"/>
      <c r="J165" s="32">
        <v>119.29</v>
      </c>
      <c r="K165" s="29"/>
      <c r="L165" s="32"/>
      <c r="M165" s="29"/>
      <c r="N165" s="32"/>
      <c r="O165" s="29"/>
      <c r="P165" s="31"/>
    </row>
    <row r="166" spans="1:16">
      <c r="A166" s="26"/>
      <c r="B166" s="26"/>
      <c r="C166" s="26"/>
      <c r="D166" s="26"/>
      <c r="E166" s="26"/>
      <c r="F166" s="26"/>
      <c r="G166" s="26" t="s">
        <v>942</v>
      </c>
      <c r="H166" s="26"/>
      <c r="I166" s="26"/>
      <c r="J166" s="32">
        <v>954.65</v>
      </c>
      <c r="K166" s="29"/>
      <c r="L166" s="32"/>
      <c r="M166" s="29"/>
      <c r="N166" s="32"/>
      <c r="O166" s="29"/>
      <c r="P166" s="31"/>
    </row>
    <row r="167" spans="1:16">
      <c r="A167" s="26"/>
      <c r="B167" s="26"/>
      <c r="C167" s="26"/>
      <c r="D167" s="26"/>
      <c r="E167" s="26"/>
      <c r="F167" s="26"/>
      <c r="G167" s="26" t="s">
        <v>943</v>
      </c>
      <c r="H167" s="26"/>
      <c r="I167" s="26"/>
      <c r="J167" s="32">
        <v>4587.26</v>
      </c>
      <c r="K167" s="29"/>
      <c r="L167" s="32"/>
      <c r="M167" s="29"/>
      <c r="N167" s="32"/>
      <c r="O167" s="29"/>
      <c r="P167" s="31"/>
    </row>
    <row r="168" spans="1:16">
      <c r="A168" s="26"/>
      <c r="B168" s="26"/>
      <c r="C168" s="26"/>
      <c r="D168" s="26"/>
      <c r="E168" s="26"/>
      <c r="F168" s="26"/>
      <c r="G168" s="26" t="s">
        <v>944</v>
      </c>
      <c r="H168" s="26"/>
      <c r="I168" s="26"/>
      <c r="J168" s="32">
        <v>683.44</v>
      </c>
      <c r="K168" s="29"/>
      <c r="L168" s="32"/>
      <c r="M168" s="29"/>
      <c r="N168" s="32"/>
      <c r="O168" s="29"/>
      <c r="P168" s="31"/>
    </row>
    <row r="169" spans="1:16" ht="15" thickBot="1">
      <c r="A169" s="26"/>
      <c r="B169" s="26"/>
      <c r="C169" s="26"/>
      <c r="D169" s="26"/>
      <c r="E169" s="26"/>
      <c r="F169" s="26"/>
      <c r="G169" s="26" t="s">
        <v>880</v>
      </c>
      <c r="H169" s="26"/>
      <c r="I169" s="26"/>
      <c r="J169" s="32">
        <v>572.80999999999995</v>
      </c>
      <c r="K169" s="29"/>
      <c r="L169" s="32">
        <v>30001</v>
      </c>
      <c r="M169" s="29"/>
      <c r="N169" s="32">
        <f>ROUND((J169-L169),5)</f>
        <v>-29428.19</v>
      </c>
      <c r="O169" s="29"/>
      <c r="P169" s="31">
        <f>ROUND(IF(L169=0, IF(J169=0, 0, 1), J169/L169),5)</f>
        <v>1.9089999999999999E-2</v>
      </c>
    </row>
    <row r="170" spans="1:16" ht="15" thickBot="1">
      <c r="A170" s="26"/>
      <c r="B170" s="26"/>
      <c r="C170" s="26"/>
      <c r="D170" s="26"/>
      <c r="E170" s="26"/>
      <c r="F170" s="26" t="s">
        <v>721</v>
      </c>
      <c r="G170" s="26"/>
      <c r="H170" s="26"/>
      <c r="I170" s="26"/>
      <c r="J170" s="33">
        <f>ROUND(SUM(J152:J169),5)</f>
        <v>34090.78</v>
      </c>
      <c r="K170" s="29"/>
      <c r="L170" s="33">
        <f>ROUND(SUM(L152:L169),5)</f>
        <v>30001</v>
      </c>
      <c r="M170" s="29"/>
      <c r="N170" s="33">
        <f>ROUND((J170-L170),5)</f>
        <v>4089.78</v>
      </c>
      <c r="O170" s="29"/>
      <c r="P170" s="34">
        <f>ROUND(IF(L170=0, IF(J170=0, 0, 1), J170/L170),5)</f>
        <v>1.13632</v>
      </c>
    </row>
    <row r="171" spans="1:16">
      <c r="A171" s="26"/>
      <c r="B171" s="26"/>
      <c r="C171" s="26"/>
      <c r="D171" s="26"/>
      <c r="E171" s="26" t="s">
        <v>722</v>
      </c>
      <c r="F171" s="26"/>
      <c r="G171" s="26"/>
      <c r="H171" s="26"/>
      <c r="I171" s="26"/>
      <c r="J171" s="32">
        <f>ROUND(SUM(J138:J140)+J151+J170,5)</f>
        <v>58099.4</v>
      </c>
      <c r="K171" s="29"/>
      <c r="L171" s="32">
        <f>ROUND(SUM(L138:L140)+L151+L170,5)</f>
        <v>85551.01</v>
      </c>
      <c r="M171" s="29"/>
      <c r="N171" s="32">
        <f>ROUND((J171-L171),5)</f>
        <v>-27451.61</v>
      </c>
      <c r="O171" s="29"/>
      <c r="P171" s="31">
        <f>ROUND(IF(L171=0, IF(J171=0, 0, 1), J171/L171),5)</f>
        <v>0.67911999999999995</v>
      </c>
    </row>
    <row r="172" spans="1:16">
      <c r="A172" s="26"/>
      <c r="B172" s="26"/>
      <c r="C172" s="26"/>
      <c r="D172" s="26"/>
      <c r="E172" s="26" t="s">
        <v>881</v>
      </c>
      <c r="F172" s="26"/>
      <c r="G172" s="26"/>
      <c r="H172" s="26"/>
      <c r="I172" s="26"/>
      <c r="J172" s="32"/>
      <c r="K172" s="29"/>
      <c r="L172" s="32"/>
      <c r="M172" s="29"/>
      <c r="N172" s="32"/>
      <c r="O172" s="29"/>
      <c r="P172" s="31"/>
    </row>
    <row r="173" spans="1:16">
      <c r="A173" s="26"/>
      <c r="B173" s="26"/>
      <c r="C173" s="26"/>
      <c r="D173" s="26"/>
      <c r="E173" s="26"/>
      <c r="F173" s="26" t="s">
        <v>882</v>
      </c>
      <c r="G173" s="26"/>
      <c r="H173" s="26"/>
      <c r="I173" s="26"/>
      <c r="J173" s="32">
        <v>0</v>
      </c>
      <c r="K173" s="29"/>
      <c r="L173" s="32">
        <v>745</v>
      </c>
      <c r="M173" s="29"/>
      <c r="N173" s="32">
        <f>ROUND((J173-L173),5)</f>
        <v>-745</v>
      </c>
      <c r="O173" s="29"/>
      <c r="P173" s="31">
        <f>ROUND(IF(L173=0, IF(J173=0, 0, 1), J173/L173),5)</f>
        <v>0</v>
      </c>
    </row>
    <row r="174" spans="1:16" ht="15" thickBot="1">
      <c r="A174" s="26"/>
      <c r="B174" s="26"/>
      <c r="C174" s="26"/>
      <c r="D174" s="26"/>
      <c r="E174" s="26"/>
      <c r="F174" s="26" t="s">
        <v>945</v>
      </c>
      <c r="G174" s="26"/>
      <c r="H174" s="26"/>
      <c r="I174" s="26"/>
      <c r="J174" s="36">
        <v>437.93</v>
      </c>
      <c r="K174" s="29"/>
      <c r="L174" s="36"/>
      <c r="M174" s="29"/>
      <c r="N174" s="36"/>
      <c r="O174" s="29"/>
      <c r="P174" s="35"/>
    </row>
    <row r="175" spans="1:16">
      <c r="A175" s="26"/>
      <c r="B175" s="26"/>
      <c r="C175" s="26"/>
      <c r="D175" s="26"/>
      <c r="E175" s="26" t="s">
        <v>883</v>
      </c>
      <c r="F175" s="26"/>
      <c r="G175" s="26"/>
      <c r="H175" s="26"/>
      <c r="I175" s="26"/>
      <c r="J175" s="32">
        <f>ROUND(SUM(J172:J174),5)</f>
        <v>437.93</v>
      </c>
      <c r="K175" s="29"/>
      <c r="L175" s="32">
        <f>ROUND(SUM(L172:L174),5)</f>
        <v>745</v>
      </c>
      <c r="M175" s="29"/>
      <c r="N175" s="32">
        <f>ROUND((J175-L175),5)</f>
        <v>-307.07</v>
      </c>
      <c r="O175" s="29"/>
      <c r="P175" s="31">
        <f>ROUND(IF(L175=0, IF(J175=0, 0, 1), J175/L175),5)</f>
        <v>0.58782999999999996</v>
      </c>
    </row>
    <row r="176" spans="1:16">
      <c r="A176" s="26"/>
      <c r="B176" s="26"/>
      <c r="C176" s="26"/>
      <c r="D176" s="26"/>
      <c r="E176" s="26" t="s">
        <v>723</v>
      </c>
      <c r="F176" s="26"/>
      <c r="G176" s="26"/>
      <c r="H176" s="26"/>
      <c r="I176" s="26"/>
      <c r="J176" s="32"/>
      <c r="K176" s="29"/>
      <c r="L176" s="32"/>
      <c r="M176" s="29"/>
      <c r="N176" s="32"/>
      <c r="O176" s="29"/>
      <c r="P176" s="31"/>
    </row>
    <row r="177" spans="1:16">
      <c r="A177" s="26"/>
      <c r="B177" s="26"/>
      <c r="C177" s="26"/>
      <c r="D177" s="26"/>
      <c r="E177" s="26"/>
      <c r="F177" s="26" t="s">
        <v>884</v>
      </c>
      <c r="G177" s="26"/>
      <c r="H177" s="26"/>
      <c r="I177" s="26"/>
      <c r="J177" s="32">
        <v>743.71</v>
      </c>
      <c r="K177" s="29"/>
      <c r="L177" s="32">
        <v>0</v>
      </c>
      <c r="M177" s="29"/>
      <c r="N177" s="32">
        <f>ROUND((J177-L177),5)</f>
        <v>743.71</v>
      </c>
      <c r="O177" s="29"/>
      <c r="P177" s="31">
        <f>ROUND(IF(L177=0, IF(J177=0, 0, 1), J177/L177),5)</f>
        <v>1</v>
      </c>
    </row>
    <row r="178" spans="1:16">
      <c r="A178" s="26"/>
      <c r="B178" s="26"/>
      <c r="C178" s="26"/>
      <c r="D178" s="26"/>
      <c r="E178" s="26"/>
      <c r="F178" s="26" t="s">
        <v>724</v>
      </c>
      <c r="G178" s="26"/>
      <c r="H178" s="26"/>
      <c r="I178" s="26"/>
      <c r="J178" s="32"/>
      <c r="K178" s="29"/>
      <c r="L178" s="32"/>
      <c r="M178" s="29"/>
      <c r="N178" s="32"/>
      <c r="O178" s="29"/>
      <c r="P178" s="31"/>
    </row>
    <row r="179" spans="1:16">
      <c r="A179" s="26"/>
      <c r="B179" s="26"/>
      <c r="C179" s="26"/>
      <c r="D179" s="26"/>
      <c r="E179" s="26"/>
      <c r="F179" s="26"/>
      <c r="G179" s="26" t="s">
        <v>885</v>
      </c>
      <c r="H179" s="26"/>
      <c r="I179" s="26"/>
      <c r="J179" s="32">
        <v>0</v>
      </c>
      <c r="K179" s="29"/>
      <c r="L179" s="32">
        <v>0</v>
      </c>
      <c r="M179" s="29"/>
      <c r="N179" s="32">
        <f>ROUND((J179-L179),5)</f>
        <v>0</v>
      </c>
      <c r="O179" s="29"/>
      <c r="P179" s="31">
        <f>ROUND(IF(L179=0, IF(J179=0, 0, 1), J179/L179),5)</f>
        <v>0</v>
      </c>
    </row>
    <row r="180" spans="1:16" ht="15" thickBot="1">
      <c r="A180" s="26"/>
      <c r="B180" s="26"/>
      <c r="C180" s="26"/>
      <c r="D180" s="26"/>
      <c r="E180" s="26"/>
      <c r="F180" s="26"/>
      <c r="G180" s="26" t="s">
        <v>886</v>
      </c>
      <c r="H180" s="26"/>
      <c r="I180" s="26"/>
      <c r="J180" s="36">
        <v>1679.81</v>
      </c>
      <c r="K180" s="29"/>
      <c r="L180" s="36">
        <v>4500</v>
      </c>
      <c r="M180" s="29"/>
      <c r="N180" s="36">
        <f>ROUND((J180-L180),5)</f>
        <v>-2820.19</v>
      </c>
      <c r="O180" s="29"/>
      <c r="P180" s="35">
        <f>ROUND(IF(L180=0, IF(J180=0, 0, 1), J180/L180),5)</f>
        <v>0.37329000000000001</v>
      </c>
    </row>
    <row r="181" spans="1:16">
      <c r="A181" s="26"/>
      <c r="B181" s="26"/>
      <c r="C181" s="26"/>
      <c r="D181" s="26"/>
      <c r="E181" s="26"/>
      <c r="F181" s="26" t="s">
        <v>729</v>
      </c>
      <c r="G181" s="26"/>
      <c r="H181" s="26"/>
      <c r="I181" s="26"/>
      <c r="J181" s="32">
        <f>ROUND(SUM(J178:J180),5)</f>
        <v>1679.81</v>
      </c>
      <c r="K181" s="29"/>
      <c r="L181" s="32">
        <f>ROUND(SUM(L178:L180),5)</f>
        <v>4500</v>
      </c>
      <c r="M181" s="29"/>
      <c r="N181" s="32">
        <f>ROUND((J181-L181),5)</f>
        <v>-2820.19</v>
      </c>
      <c r="O181" s="29"/>
      <c r="P181" s="31">
        <f>ROUND(IF(L181=0, IF(J181=0, 0, 1), J181/L181),5)</f>
        <v>0.37329000000000001</v>
      </c>
    </row>
    <row r="182" spans="1:16">
      <c r="A182" s="26"/>
      <c r="B182" s="26"/>
      <c r="C182" s="26"/>
      <c r="D182" s="26"/>
      <c r="E182" s="26"/>
      <c r="F182" s="26" t="s">
        <v>887</v>
      </c>
      <c r="G182" s="26"/>
      <c r="H182" s="26"/>
      <c r="I182" s="26"/>
      <c r="J182" s="32">
        <v>254.5</v>
      </c>
      <c r="K182" s="29"/>
      <c r="L182" s="32">
        <v>1140</v>
      </c>
      <c r="M182" s="29"/>
      <c r="N182" s="32">
        <f>ROUND((J182-L182),5)</f>
        <v>-885.5</v>
      </c>
      <c r="O182" s="29"/>
      <c r="P182" s="31">
        <f>ROUND(IF(L182=0, IF(J182=0, 0, 1), J182/L182),5)</f>
        <v>0.22325</v>
      </c>
    </row>
    <row r="183" spans="1:16">
      <c r="A183" s="26"/>
      <c r="B183" s="26"/>
      <c r="C183" s="26"/>
      <c r="D183" s="26"/>
      <c r="E183" s="26"/>
      <c r="F183" s="26" t="s">
        <v>888</v>
      </c>
      <c r="G183" s="26"/>
      <c r="H183" s="26"/>
      <c r="I183" s="26"/>
      <c r="J183" s="32">
        <v>0</v>
      </c>
      <c r="K183" s="29"/>
      <c r="L183" s="32">
        <v>39166.699999999997</v>
      </c>
      <c r="M183" s="29"/>
      <c r="N183" s="32">
        <f>ROUND((J183-L183),5)</f>
        <v>-39166.699999999997</v>
      </c>
      <c r="O183" s="29"/>
      <c r="P183" s="31">
        <f>ROUND(IF(L183=0, IF(J183=0, 0, 1), J183/L183),5)</f>
        <v>0</v>
      </c>
    </row>
    <row r="184" spans="1:16">
      <c r="A184" s="26"/>
      <c r="B184" s="26"/>
      <c r="C184" s="26"/>
      <c r="D184" s="26"/>
      <c r="E184" s="26"/>
      <c r="F184" s="26" t="s">
        <v>889</v>
      </c>
      <c r="G184" s="26"/>
      <c r="H184" s="26"/>
      <c r="I184" s="26"/>
      <c r="J184" s="32">
        <v>0</v>
      </c>
      <c r="K184" s="29"/>
      <c r="L184" s="32">
        <v>0</v>
      </c>
      <c r="M184" s="29"/>
      <c r="N184" s="32">
        <f>ROUND((J184-L184),5)</f>
        <v>0</v>
      </c>
      <c r="O184" s="29"/>
      <c r="P184" s="31">
        <f>ROUND(IF(L184=0, IF(J184=0, 0, 1), J184/L184),5)</f>
        <v>0</v>
      </c>
    </row>
    <row r="185" spans="1:16">
      <c r="A185" s="26"/>
      <c r="B185" s="26"/>
      <c r="C185" s="26"/>
      <c r="D185" s="26"/>
      <c r="E185" s="26"/>
      <c r="F185" s="26" t="s">
        <v>730</v>
      </c>
      <c r="G185" s="26"/>
      <c r="H185" s="26"/>
      <c r="I185" s="26"/>
      <c r="J185" s="32"/>
      <c r="K185" s="29"/>
      <c r="L185" s="32"/>
      <c r="M185" s="29"/>
      <c r="N185" s="32"/>
      <c r="O185" s="29"/>
      <c r="P185" s="31"/>
    </row>
    <row r="186" spans="1:16">
      <c r="A186" s="26"/>
      <c r="B186" s="26"/>
      <c r="C186" s="26"/>
      <c r="D186" s="26"/>
      <c r="E186" s="26"/>
      <c r="F186" s="26"/>
      <c r="G186" s="26" t="s">
        <v>731</v>
      </c>
      <c r="H186" s="26"/>
      <c r="I186" s="26"/>
      <c r="J186" s="32">
        <v>1106.9000000000001</v>
      </c>
      <c r="K186" s="29"/>
      <c r="L186" s="32">
        <v>2250</v>
      </c>
      <c r="M186" s="29"/>
      <c r="N186" s="32">
        <f>ROUND((J186-L186),5)</f>
        <v>-1143.0999999999999</v>
      </c>
      <c r="O186" s="29"/>
      <c r="P186" s="31">
        <f>ROUND(IF(L186=0, IF(J186=0, 0, 1), J186/L186),5)</f>
        <v>0.49196000000000001</v>
      </c>
    </row>
    <row r="187" spans="1:16">
      <c r="A187" s="26"/>
      <c r="B187" s="26"/>
      <c r="C187" s="26"/>
      <c r="D187" s="26"/>
      <c r="E187" s="26"/>
      <c r="F187" s="26"/>
      <c r="G187" s="26" t="s">
        <v>946</v>
      </c>
      <c r="H187" s="26"/>
      <c r="I187" s="26"/>
      <c r="J187" s="32">
        <v>321.70999999999998</v>
      </c>
      <c r="K187" s="29"/>
      <c r="L187" s="32"/>
      <c r="M187" s="29"/>
      <c r="N187" s="32"/>
      <c r="O187" s="29"/>
      <c r="P187" s="31"/>
    </row>
    <row r="188" spans="1:16" ht="15" thickBot="1">
      <c r="A188" s="26"/>
      <c r="B188" s="26"/>
      <c r="C188" s="26"/>
      <c r="D188" s="26"/>
      <c r="E188" s="26"/>
      <c r="F188" s="26"/>
      <c r="G188" s="26" t="s">
        <v>947</v>
      </c>
      <c r="H188" s="26"/>
      <c r="I188" s="26"/>
      <c r="J188" s="32">
        <v>286.64999999999998</v>
      </c>
      <c r="K188" s="29"/>
      <c r="L188" s="32"/>
      <c r="M188" s="29"/>
      <c r="N188" s="32"/>
      <c r="O188" s="29"/>
      <c r="P188" s="31"/>
    </row>
    <row r="189" spans="1:16" ht="15" thickBot="1">
      <c r="A189" s="26"/>
      <c r="B189" s="26"/>
      <c r="C189" s="26"/>
      <c r="D189" s="26"/>
      <c r="E189" s="26"/>
      <c r="F189" s="26" t="s">
        <v>733</v>
      </c>
      <c r="G189" s="26"/>
      <c r="H189" s="26"/>
      <c r="I189" s="26"/>
      <c r="J189" s="33">
        <f>ROUND(SUM(J185:J188),5)</f>
        <v>1715.26</v>
      </c>
      <c r="K189" s="29"/>
      <c r="L189" s="33">
        <f>ROUND(SUM(L185:L188),5)</f>
        <v>2250</v>
      </c>
      <c r="M189" s="29"/>
      <c r="N189" s="33">
        <f>ROUND((J189-L189),5)</f>
        <v>-534.74</v>
      </c>
      <c r="O189" s="29"/>
      <c r="P189" s="34">
        <f>ROUND(IF(L189=0, IF(J189=0, 0, 1), J189/L189),5)</f>
        <v>0.76234000000000002</v>
      </c>
    </row>
    <row r="190" spans="1:16">
      <c r="A190" s="26"/>
      <c r="B190" s="26"/>
      <c r="C190" s="26"/>
      <c r="D190" s="26"/>
      <c r="E190" s="26" t="s">
        <v>734</v>
      </c>
      <c r="F190" s="26"/>
      <c r="G190" s="26"/>
      <c r="H190" s="26"/>
      <c r="I190" s="26"/>
      <c r="J190" s="32">
        <f>ROUND(SUM(J176:J177)+SUM(J181:J184)+J189,5)</f>
        <v>4393.28</v>
      </c>
      <c r="K190" s="29"/>
      <c r="L190" s="32">
        <f>ROUND(SUM(L176:L177)+SUM(L181:L184)+L189,5)</f>
        <v>47056.7</v>
      </c>
      <c r="M190" s="29"/>
      <c r="N190" s="32">
        <f>ROUND((J190-L190),5)</f>
        <v>-42663.42</v>
      </c>
      <c r="O190" s="29"/>
      <c r="P190" s="31">
        <f>ROUND(IF(L190=0, IF(J190=0, 0, 1), J190/L190),5)</f>
        <v>9.3359999999999999E-2</v>
      </c>
    </row>
    <row r="191" spans="1:16">
      <c r="A191" s="26"/>
      <c r="B191" s="26"/>
      <c r="C191" s="26"/>
      <c r="D191" s="26"/>
      <c r="E191" s="26" t="s">
        <v>890</v>
      </c>
      <c r="F191" s="26"/>
      <c r="G191" s="26"/>
      <c r="H191" s="26"/>
      <c r="I191" s="26"/>
      <c r="J191" s="32"/>
      <c r="K191" s="29"/>
      <c r="L191" s="32"/>
      <c r="M191" s="29"/>
      <c r="N191" s="32"/>
      <c r="O191" s="29"/>
      <c r="P191" s="31"/>
    </row>
    <row r="192" spans="1:16">
      <c r="A192" s="26"/>
      <c r="B192" s="26"/>
      <c r="C192" s="26"/>
      <c r="D192" s="26"/>
      <c r="E192" s="26"/>
      <c r="F192" s="26" t="s">
        <v>891</v>
      </c>
      <c r="G192" s="26"/>
      <c r="H192" s="26"/>
      <c r="I192" s="26"/>
      <c r="J192" s="32">
        <v>1656.89</v>
      </c>
      <c r="K192" s="29"/>
      <c r="L192" s="32">
        <v>7501</v>
      </c>
      <c r="M192" s="29"/>
      <c r="N192" s="32">
        <f>ROUND((J192-L192),5)</f>
        <v>-5844.11</v>
      </c>
      <c r="O192" s="29"/>
      <c r="P192" s="31">
        <f>ROUND(IF(L192=0, IF(J192=0, 0, 1), J192/L192),5)</f>
        <v>0.22089</v>
      </c>
    </row>
    <row r="193" spans="1:16">
      <c r="A193" s="26"/>
      <c r="B193" s="26"/>
      <c r="C193" s="26"/>
      <c r="D193" s="26"/>
      <c r="E193" s="26"/>
      <c r="F193" s="26" t="s">
        <v>892</v>
      </c>
      <c r="G193" s="26"/>
      <c r="H193" s="26"/>
      <c r="I193" s="26"/>
      <c r="J193" s="32"/>
      <c r="K193" s="29"/>
      <c r="L193" s="32"/>
      <c r="M193" s="29"/>
      <c r="N193" s="32"/>
      <c r="O193" s="29"/>
      <c r="P193" s="31"/>
    </row>
    <row r="194" spans="1:16">
      <c r="A194" s="26"/>
      <c r="B194" s="26"/>
      <c r="C194" s="26"/>
      <c r="D194" s="26"/>
      <c r="E194" s="26"/>
      <c r="F194" s="26"/>
      <c r="G194" s="26" t="s">
        <v>948</v>
      </c>
      <c r="H194" s="26"/>
      <c r="I194" s="26"/>
      <c r="J194" s="32">
        <v>3672.28</v>
      </c>
      <c r="K194" s="29"/>
      <c r="L194" s="32"/>
      <c r="M194" s="29"/>
      <c r="N194" s="32"/>
      <c r="O194" s="29"/>
      <c r="P194" s="31"/>
    </row>
    <row r="195" spans="1:16">
      <c r="A195" s="26"/>
      <c r="B195" s="26"/>
      <c r="C195" s="26"/>
      <c r="D195" s="26"/>
      <c r="E195" s="26"/>
      <c r="F195" s="26"/>
      <c r="G195" s="26" t="s">
        <v>893</v>
      </c>
      <c r="H195" s="26"/>
      <c r="I195" s="26"/>
      <c r="J195" s="32">
        <v>550</v>
      </c>
      <c r="K195" s="29"/>
      <c r="L195" s="32">
        <v>550</v>
      </c>
      <c r="M195" s="29"/>
      <c r="N195" s="32">
        <f>ROUND((J195-L195),5)</f>
        <v>0</v>
      </c>
      <c r="O195" s="29"/>
      <c r="P195" s="31">
        <f>ROUND(IF(L195=0, IF(J195=0, 0, 1), J195/L195),5)</f>
        <v>1</v>
      </c>
    </row>
    <row r="196" spans="1:16" ht="15" thickBot="1">
      <c r="A196" s="26"/>
      <c r="B196" s="26"/>
      <c r="C196" s="26"/>
      <c r="D196" s="26"/>
      <c r="E196" s="26"/>
      <c r="F196" s="26"/>
      <c r="G196" s="26" t="s">
        <v>894</v>
      </c>
      <c r="H196" s="26"/>
      <c r="I196" s="26"/>
      <c r="J196" s="36">
        <v>11575.11</v>
      </c>
      <c r="K196" s="29"/>
      <c r="L196" s="36">
        <v>11250</v>
      </c>
      <c r="M196" s="29"/>
      <c r="N196" s="36">
        <f>ROUND((J196-L196),5)</f>
        <v>325.11</v>
      </c>
      <c r="O196" s="29"/>
      <c r="P196" s="35">
        <f>ROUND(IF(L196=0, IF(J196=0, 0, 1), J196/L196),5)</f>
        <v>1.0288999999999999</v>
      </c>
    </row>
    <row r="197" spans="1:16">
      <c r="A197" s="26"/>
      <c r="B197" s="26"/>
      <c r="C197" s="26"/>
      <c r="D197" s="26"/>
      <c r="E197" s="26"/>
      <c r="F197" s="26" t="s">
        <v>895</v>
      </c>
      <c r="G197" s="26"/>
      <c r="H197" s="26"/>
      <c r="I197" s="26"/>
      <c r="J197" s="32">
        <f>ROUND(SUM(J193:J196),5)</f>
        <v>15797.39</v>
      </c>
      <c r="K197" s="29"/>
      <c r="L197" s="32">
        <f>ROUND(SUM(L193:L196),5)</f>
        <v>11800</v>
      </c>
      <c r="M197" s="29"/>
      <c r="N197" s="32">
        <f>ROUND((J197-L197),5)</f>
        <v>3997.39</v>
      </c>
      <c r="O197" s="29"/>
      <c r="P197" s="31">
        <f>ROUND(IF(L197=0, IF(J197=0, 0, 1), J197/L197),5)</f>
        <v>1.33876</v>
      </c>
    </row>
    <row r="198" spans="1:16" ht="15" thickBot="1">
      <c r="A198" s="26"/>
      <c r="B198" s="26"/>
      <c r="C198" s="26"/>
      <c r="D198" s="26"/>
      <c r="E198" s="26"/>
      <c r="F198" s="26" t="s">
        <v>949</v>
      </c>
      <c r="G198" s="26"/>
      <c r="H198" s="26"/>
      <c r="I198" s="26"/>
      <c r="J198" s="36">
        <v>570</v>
      </c>
      <c r="K198" s="29"/>
      <c r="L198" s="36"/>
      <c r="M198" s="29"/>
      <c r="N198" s="36"/>
      <c r="O198" s="29"/>
      <c r="P198" s="35"/>
    </row>
    <row r="199" spans="1:16">
      <c r="A199" s="26"/>
      <c r="B199" s="26"/>
      <c r="C199" s="26"/>
      <c r="D199" s="26"/>
      <c r="E199" s="26" t="s">
        <v>896</v>
      </c>
      <c r="F199" s="26"/>
      <c r="G199" s="26"/>
      <c r="H199" s="26"/>
      <c r="I199" s="26"/>
      <c r="J199" s="32">
        <f>ROUND(SUM(J191:J192)+SUM(J197:J198),5)</f>
        <v>18024.28</v>
      </c>
      <c r="K199" s="29"/>
      <c r="L199" s="32">
        <f>ROUND(SUM(L191:L192)+SUM(L197:L198),5)</f>
        <v>19301</v>
      </c>
      <c r="M199" s="29"/>
      <c r="N199" s="32">
        <f>ROUND((J199-L199),5)</f>
        <v>-1276.72</v>
      </c>
      <c r="O199" s="29"/>
      <c r="P199" s="31">
        <f>ROUND(IF(L199=0, IF(J199=0, 0, 1), J199/L199),5)</f>
        <v>0.93384999999999996</v>
      </c>
    </row>
    <row r="200" spans="1:16" ht="15" thickBot="1">
      <c r="A200" s="26"/>
      <c r="B200" s="26"/>
      <c r="C200" s="26"/>
      <c r="D200" s="26"/>
      <c r="E200" s="26" t="s">
        <v>950</v>
      </c>
      <c r="F200" s="26"/>
      <c r="G200" s="26"/>
      <c r="H200" s="26"/>
      <c r="I200" s="26"/>
      <c r="J200" s="32">
        <v>725.3</v>
      </c>
      <c r="K200" s="29"/>
      <c r="L200" s="32"/>
      <c r="M200" s="29"/>
      <c r="N200" s="32"/>
      <c r="O200" s="29"/>
      <c r="P200" s="31"/>
    </row>
    <row r="201" spans="1:16" ht="15" thickBot="1">
      <c r="A201" s="26"/>
      <c r="B201" s="26"/>
      <c r="C201" s="26"/>
      <c r="D201" s="26" t="s">
        <v>897</v>
      </c>
      <c r="E201" s="26"/>
      <c r="F201" s="26"/>
      <c r="G201" s="26"/>
      <c r="H201" s="26"/>
      <c r="I201" s="26"/>
      <c r="J201" s="33">
        <f>ROUND(J24+J126+J130+J137+J171+J175+J190+SUM(J199:J200),5)</f>
        <v>848166.09</v>
      </c>
      <c r="K201" s="29"/>
      <c r="L201" s="33">
        <f>ROUND(L24+L126+L130+L137+L171+L175+L190+SUM(L199:L200),5)</f>
        <v>899456.07</v>
      </c>
      <c r="M201" s="29"/>
      <c r="N201" s="33">
        <f>ROUND((J201-L201),5)</f>
        <v>-51289.98</v>
      </c>
      <c r="O201" s="29"/>
      <c r="P201" s="34">
        <f>ROUND(IF(L201=0, IF(J201=0, 0, 1), J201/L201),5)</f>
        <v>0.94298000000000004</v>
      </c>
    </row>
    <row r="202" spans="1:16">
      <c r="A202" s="26"/>
      <c r="B202" s="26" t="s">
        <v>898</v>
      </c>
      <c r="C202" s="26"/>
      <c r="D202" s="26"/>
      <c r="E202" s="26"/>
      <c r="F202" s="26"/>
      <c r="G202" s="26"/>
      <c r="H202" s="26"/>
      <c r="I202" s="26"/>
      <c r="J202" s="32">
        <f>ROUND(J3+J23-J201,5)</f>
        <v>252352.29</v>
      </c>
      <c r="K202" s="29"/>
      <c r="L202" s="32">
        <f>ROUND(L3+L23-L201,5)</f>
        <v>259671.93</v>
      </c>
      <c r="M202" s="29"/>
      <c r="N202" s="32">
        <f>ROUND((J202-L202),5)</f>
        <v>-7319.64</v>
      </c>
      <c r="O202" s="29"/>
      <c r="P202" s="31">
        <f>ROUND(IF(L202=0, IF(J202=0, 0, 1), J202/L202),5)</f>
        <v>0.97180999999999995</v>
      </c>
    </row>
    <row r="203" spans="1:16">
      <c r="A203" s="26"/>
      <c r="B203" s="26" t="s">
        <v>899</v>
      </c>
      <c r="C203" s="26"/>
      <c r="D203" s="26"/>
      <c r="E203" s="26"/>
      <c r="F203" s="26"/>
      <c r="G203" s="26"/>
      <c r="H203" s="26"/>
      <c r="I203" s="26"/>
      <c r="J203" s="32"/>
      <c r="K203" s="29"/>
      <c r="L203" s="32"/>
      <c r="M203" s="29"/>
      <c r="N203" s="32"/>
      <c r="O203" s="29"/>
      <c r="P203" s="31"/>
    </row>
    <row r="204" spans="1:16">
      <c r="A204" s="26"/>
      <c r="B204" s="26"/>
      <c r="C204" s="26" t="s">
        <v>951</v>
      </c>
      <c r="D204" s="26"/>
      <c r="E204" s="26"/>
      <c r="F204" s="26"/>
      <c r="G204" s="26"/>
      <c r="H204" s="26"/>
      <c r="I204" s="26"/>
      <c r="J204" s="32"/>
      <c r="K204" s="29"/>
      <c r="L204" s="32"/>
      <c r="M204" s="29"/>
      <c r="N204" s="32"/>
      <c r="O204" s="29"/>
      <c r="P204" s="31"/>
    </row>
    <row r="205" spans="1:16">
      <c r="A205" s="26"/>
      <c r="B205" s="26"/>
      <c r="C205" s="26"/>
      <c r="D205" s="26" t="s">
        <v>952</v>
      </c>
      <c r="E205" s="26"/>
      <c r="F205" s="26"/>
      <c r="G205" s="26"/>
      <c r="H205" s="26"/>
      <c r="I205" s="26"/>
      <c r="J205" s="32"/>
      <c r="K205" s="29"/>
      <c r="L205" s="32"/>
      <c r="M205" s="29"/>
      <c r="N205" s="32"/>
      <c r="O205" s="29"/>
      <c r="P205" s="31"/>
    </row>
    <row r="206" spans="1:16">
      <c r="A206" s="26"/>
      <c r="B206" s="26"/>
      <c r="C206" s="26"/>
      <c r="D206" s="26"/>
      <c r="E206" s="26" t="s">
        <v>953</v>
      </c>
      <c r="F206" s="26"/>
      <c r="G206" s="26"/>
      <c r="H206" s="26"/>
      <c r="I206" s="26"/>
      <c r="J206" s="32">
        <v>1157.58</v>
      </c>
      <c r="K206" s="29"/>
      <c r="L206" s="32"/>
      <c r="M206" s="29"/>
      <c r="N206" s="32"/>
      <c r="O206" s="29"/>
      <c r="P206" s="31"/>
    </row>
    <row r="207" spans="1:16" ht="15" thickBot="1">
      <c r="A207" s="26"/>
      <c r="B207" s="26"/>
      <c r="C207" s="26"/>
      <c r="D207" s="26"/>
      <c r="E207" s="26" t="s">
        <v>954</v>
      </c>
      <c r="F207" s="26"/>
      <c r="G207" s="26"/>
      <c r="H207" s="26"/>
      <c r="I207" s="26"/>
      <c r="J207" s="36">
        <v>7367.8</v>
      </c>
      <c r="K207" s="29"/>
      <c r="L207" s="32"/>
      <c r="M207" s="29"/>
      <c r="N207" s="32"/>
      <c r="O207" s="29"/>
      <c r="P207" s="31"/>
    </row>
    <row r="208" spans="1:16">
      <c r="A208" s="26"/>
      <c r="B208" s="26"/>
      <c r="C208" s="26"/>
      <c r="D208" s="26" t="s">
        <v>955</v>
      </c>
      <c r="E208" s="26"/>
      <c r="F208" s="26"/>
      <c r="G208" s="26"/>
      <c r="H208" s="26"/>
      <c r="I208" s="26"/>
      <c r="J208" s="32">
        <f>ROUND(SUM(J205:J207),5)</f>
        <v>8525.3799999999992</v>
      </c>
      <c r="K208" s="29"/>
      <c r="L208" s="32"/>
      <c r="M208" s="29"/>
      <c r="N208" s="32"/>
      <c r="O208" s="29"/>
      <c r="P208" s="31"/>
    </row>
    <row r="209" spans="1:16">
      <c r="A209" s="26"/>
      <c r="B209" s="26"/>
      <c r="C209" s="26"/>
      <c r="D209" s="26" t="s">
        <v>956</v>
      </c>
      <c r="E209" s="26"/>
      <c r="F209" s="26"/>
      <c r="G209" s="26"/>
      <c r="H209" s="26"/>
      <c r="I209" s="26"/>
      <c r="J209" s="32"/>
      <c r="K209" s="29"/>
      <c r="L209" s="32"/>
      <c r="M209" s="29"/>
      <c r="N209" s="32"/>
      <c r="O209" s="29"/>
      <c r="P209" s="31"/>
    </row>
    <row r="210" spans="1:16">
      <c r="A210" s="26"/>
      <c r="B210" s="26"/>
      <c r="C210" s="26"/>
      <c r="D210" s="26"/>
      <c r="E210" s="26" t="s">
        <v>957</v>
      </c>
      <c r="F210" s="26"/>
      <c r="G210" s="26"/>
      <c r="H210" s="26"/>
      <c r="I210" s="26"/>
      <c r="J210" s="32">
        <v>980</v>
      </c>
      <c r="K210" s="29"/>
      <c r="L210" s="32"/>
      <c r="M210" s="29"/>
      <c r="N210" s="32"/>
      <c r="O210" s="29"/>
      <c r="P210" s="31"/>
    </row>
    <row r="211" spans="1:16">
      <c r="A211" s="26"/>
      <c r="B211" s="26"/>
      <c r="C211" s="26"/>
      <c r="D211" s="26"/>
      <c r="E211" s="26" t="s">
        <v>958</v>
      </c>
      <c r="F211" s="26"/>
      <c r="G211" s="26"/>
      <c r="H211" s="26"/>
      <c r="I211" s="26"/>
      <c r="J211" s="32"/>
      <c r="K211" s="29"/>
      <c r="L211" s="32"/>
      <c r="M211" s="29"/>
      <c r="N211" s="32"/>
      <c r="O211" s="29"/>
      <c r="P211" s="31"/>
    </row>
    <row r="212" spans="1:16">
      <c r="A212" s="26"/>
      <c r="B212" s="26"/>
      <c r="C212" s="26"/>
      <c r="D212" s="26"/>
      <c r="E212" s="26"/>
      <c r="F212" s="26" t="s">
        <v>959</v>
      </c>
      <c r="G212" s="26"/>
      <c r="H212" s="26"/>
      <c r="I212" s="26"/>
      <c r="J212" s="32">
        <v>4881.8900000000003</v>
      </c>
      <c r="K212" s="29"/>
      <c r="L212" s="32"/>
      <c r="M212" s="29"/>
      <c r="N212" s="32"/>
      <c r="O212" s="29"/>
      <c r="P212" s="31"/>
    </row>
    <row r="213" spans="1:16">
      <c r="A213" s="26"/>
      <c r="B213" s="26"/>
      <c r="C213" s="26"/>
      <c r="D213" s="26"/>
      <c r="E213" s="26"/>
      <c r="F213" s="26" t="s">
        <v>960</v>
      </c>
      <c r="G213" s="26"/>
      <c r="H213" s="26"/>
      <c r="I213" s="26"/>
      <c r="J213" s="32">
        <v>3112.74</v>
      </c>
      <c r="K213" s="29"/>
      <c r="L213" s="32"/>
      <c r="M213" s="29"/>
      <c r="N213" s="32"/>
      <c r="O213" s="29"/>
      <c r="P213" s="31"/>
    </row>
    <row r="214" spans="1:16">
      <c r="A214" s="26"/>
      <c r="B214" s="26"/>
      <c r="C214" s="26"/>
      <c r="D214" s="26"/>
      <c r="E214" s="26"/>
      <c r="F214" s="26" t="s">
        <v>961</v>
      </c>
      <c r="G214" s="26"/>
      <c r="H214" s="26"/>
      <c r="I214" s="26"/>
      <c r="J214" s="32">
        <v>493.96</v>
      </c>
      <c r="K214" s="29"/>
      <c r="L214" s="32"/>
      <c r="M214" s="29"/>
      <c r="N214" s="32"/>
      <c r="O214" s="29"/>
      <c r="P214" s="31"/>
    </row>
    <row r="215" spans="1:16">
      <c r="A215" s="26"/>
      <c r="B215" s="26"/>
      <c r="C215" s="26"/>
      <c r="D215" s="26"/>
      <c r="E215" s="26"/>
      <c r="F215" s="26" t="s">
        <v>962</v>
      </c>
      <c r="G215" s="26"/>
      <c r="H215" s="26"/>
      <c r="I215" s="26"/>
      <c r="J215" s="32">
        <v>5814</v>
      </c>
      <c r="K215" s="29"/>
      <c r="L215" s="32"/>
      <c r="M215" s="29"/>
      <c r="N215" s="32"/>
      <c r="O215" s="29"/>
      <c r="P215" s="31"/>
    </row>
    <row r="216" spans="1:16" ht="15" thickBot="1">
      <c r="A216" s="26"/>
      <c r="B216" s="26"/>
      <c r="C216" s="26"/>
      <c r="D216" s="26"/>
      <c r="E216" s="26"/>
      <c r="F216" s="26" t="s">
        <v>963</v>
      </c>
      <c r="G216" s="26"/>
      <c r="H216" s="26"/>
      <c r="I216" s="26"/>
      <c r="J216" s="36">
        <v>143.03</v>
      </c>
      <c r="K216" s="29"/>
      <c r="L216" s="32"/>
      <c r="M216" s="29"/>
      <c r="N216" s="32"/>
      <c r="O216" s="29"/>
      <c r="P216" s="31"/>
    </row>
    <row r="217" spans="1:16">
      <c r="A217" s="26"/>
      <c r="B217" s="26"/>
      <c r="C217" s="26"/>
      <c r="D217" s="26"/>
      <c r="E217" s="26" t="s">
        <v>964</v>
      </c>
      <c r="F217" s="26"/>
      <c r="G217" s="26"/>
      <c r="H217" s="26"/>
      <c r="I217" s="26"/>
      <c r="J217" s="32">
        <f>ROUND(SUM(J211:J216),5)</f>
        <v>14445.62</v>
      </c>
      <c r="K217" s="29"/>
      <c r="L217" s="32"/>
      <c r="M217" s="29"/>
      <c r="N217" s="32"/>
      <c r="O217" s="29"/>
      <c r="P217" s="31"/>
    </row>
    <row r="218" spans="1:16" ht="15" thickBot="1">
      <c r="A218" s="26"/>
      <c r="B218" s="26"/>
      <c r="C218" s="26"/>
      <c r="D218" s="26"/>
      <c r="E218" s="26" t="s">
        <v>965</v>
      </c>
      <c r="F218" s="26"/>
      <c r="G218" s="26"/>
      <c r="H218" s="26"/>
      <c r="I218" s="26"/>
      <c r="J218" s="32">
        <v>2520</v>
      </c>
      <c r="K218" s="29"/>
      <c r="L218" s="32"/>
      <c r="M218" s="29"/>
      <c r="N218" s="32"/>
      <c r="O218" s="29"/>
      <c r="P218" s="31"/>
    </row>
    <row r="219" spans="1:16" ht="15" thickBot="1">
      <c r="A219" s="26"/>
      <c r="B219" s="26"/>
      <c r="C219" s="26"/>
      <c r="D219" s="26" t="s">
        <v>966</v>
      </c>
      <c r="E219" s="26"/>
      <c r="F219" s="26"/>
      <c r="G219" s="26"/>
      <c r="H219" s="26"/>
      <c r="I219" s="26"/>
      <c r="J219" s="33">
        <f>ROUND(SUM(J209:J210)+SUM(J217:J218),5)</f>
        <v>17945.62</v>
      </c>
      <c r="K219" s="29"/>
      <c r="L219" s="32"/>
      <c r="M219" s="29"/>
      <c r="N219" s="32"/>
      <c r="O219" s="29"/>
      <c r="P219" s="31"/>
    </row>
    <row r="220" spans="1:16">
      <c r="A220" s="26"/>
      <c r="B220" s="26"/>
      <c r="C220" s="26" t="s">
        <v>967</v>
      </c>
      <c r="D220" s="26"/>
      <c r="E220" s="26"/>
      <c r="F220" s="26"/>
      <c r="G220" s="26"/>
      <c r="H220" s="26"/>
      <c r="I220" s="26"/>
      <c r="J220" s="32">
        <f>ROUND(J204+J208+J219,5)</f>
        <v>26471</v>
      </c>
      <c r="K220" s="29"/>
      <c r="L220" s="32"/>
      <c r="M220" s="29"/>
      <c r="N220" s="32"/>
      <c r="O220" s="29"/>
      <c r="P220" s="31"/>
    </row>
    <row r="221" spans="1:16">
      <c r="A221" s="26"/>
      <c r="B221" s="26"/>
      <c r="C221" s="26" t="s">
        <v>900</v>
      </c>
      <c r="D221" s="26"/>
      <c r="E221" s="26"/>
      <c r="F221" s="26"/>
      <c r="G221" s="26"/>
      <c r="H221" s="26"/>
      <c r="I221" s="26"/>
      <c r="J221" s="32"/>
      <c r="K221" s="29"/>
      <c r="L221" s="32"/>
      <c r="M221" s="29"/>
      <c r="N221" s="32"/>
      <c r="O221" s="29"/>
      <c r="P221" s="31"/>
    </row>
    <row r="222" spans="1:16">
      <c r="A222" s="26"/>
      <c r="B222" s="26"/>
      <c r="C222" s="26"/>
      <c r="D222" s="26" t="s">
        <v>968</v>
      </c>
      <c r="E222" s="26"/>
      <c r="F222" s="26"/>
      <c r="G222" s="26"/>
      <c r="H222" s="26"/>
      <c r="I222" s="26"/>
      <c r="J222" s="32"/>
      <c r="K222" s="29"/>
      <c r="L222" s="32"/>
      <c r="M222" s="29"/>
      <c r="N222" s="32"/>
      <c r="O222" s="29"/>
      <c r="P222" s="31"/>
    </row>
    <row r="223" spans="1:16">
      <c r="A223" s="26"/>
      <c r="B223" s="26"/>
      <c r="C223" s="26"/>
      <c r="D223" s="26"/>
      <c r="E223" s="26" t="s">
        <v>969</v>
      </c>
      <c r="F223" s="26"/>
      <c r="G223" s="26"/>
      <c r="H223" s="26"/>
      <c r="I223" s="26"/>
      <c r="J223" s="32"/>
      <c r="K223" s="29"/>
      <c r="L223" s="32"/>
      <c r="M223" s="29"/>
      <c r="N223" s="32"/>
      <c r="O223" s="29"/>
      <c r="P223" s="31"/>
    </row>
    <row r="224" spans="1:16" ht="15" thickBot="1">
      <c r="A224" s="26"/>
      <c r="B224" s="26"/>
      <c r="C224" s="26"/>
      <c r="D224" s="26"/>
      <c r="E224" s="26"/>
      <c r="F224" s="26" t="s">
        <v>970</v>
      </c>
      <c r="G224" s="26"/>
      <c r="H224" s="26"/>
      <c r="I224" s="26"/>
      <c r="J224" s="32">
        <v>207.94</v>
      </c>
      <c r="K224" s="29"/>
      <c r="L224" s="32"/>
      <c r="M224" s="29"/>
      <c r="N224" s="32"/>
      <c r="O224" s="29"/>
      <c r="P224" s="31"/>
    </row>
    <row r="225" spans="1:16" ht="15" thickBot="1">
      <c r="A225" s="26"/>
      <c r="B225" s="26"/>
      <c r="C225" s="26"/>
      <c r="D225" s="26"/>
      <c r="E225" s="26" t="s">
        <v>971</v>
      </c>
      <c r="F225" s="26"/>
      <c r="G225" s="26"/>
      <c r="H225" s="26"/>
      <c r="I225" s="26"/>
      <c r="J225" s="33">
        <f>ROUND(SUM(J223:J224),5)</f>
        <v>207.94</v>
      </c>
      <c r="K225" s="29"/>
      <c r="L225" s="32"/>
      <c r="M225" s="29"/>
      <c r="N225" s="32"/>
      <c r="O225" s="29"/>
      <c r="P225" s="31"/>
    </row>
    <row r="226" spans="1:16">
      <c r="A226" s="26"/>
      <c r="B226" s="26"/>
      <c r="C226" s="26"/>
      <c r="D226" s="26" t="s">
        <v>972</v>
      </c>
      <c r="E226" s="26"/>
      <c r="F226" s="26"/>
      <c r="G226" s="26"/>
      <c r="H226" s="26"/>
      <c r="I226" s="26"/>
      <c r="J226" s="32">
        <f>ROUND(J222+J225,5)</f>
        <v>207.94</v>
      </c>
      <c r="K226" s="29"/>
      <c r="L226" s="32"/>
      <c r="M226" s="29"/>
      <c r="N226" s="32"/>
      <c r="O226" s="29"/>
      <c r="P226" s="31"/>
    </row>
    <row r="227" spans="1:16">
      <c r="A227" s="26"/>
      <c r="B227" s="26"/>
      <c r="C227" s="26"/>
      <c r="D227" s="26" t="s">
        <v>735</v>
      </c>
      <c r="E227" s="26"/>
      <c r="F227" s="26"/>
      <c r="G227" s="26"/>
      <c r="H227" s="26"/>
      <c r="I227" s="26"/>
      <c r="J227" s="32"/>
      <c r="K227" s="29"/>
      <c r="L227" s="32"/>
      <c r="M227" s="29"/>
      <c r="N227" s="32"/>
      <c r="O227" s="29"/>
      <c r="P227" s="31"/>
    </row>
    <row r="228" spans="1:16">
      <c r="A228" s="26"/>
      <c r="B228" s="26"/>
      <c r="C228" s="26"/>
      <c r="D228" s="26"/>
      <c r="E228" s="26" t="s">
        <v>973</v>
      </c>
      <c r="F228" s="26"/>
      <c r="G228" s="26"/>
      <c r="H228" s="26"/>
      <c r="I228" s="26"/>
      <c r="J228" s="32">
        <v>13073.99</v>
      </c>
      <c r="K228" s="29"/>
      <c r="L228" s="32"/>
      <c r="M228" s="29"/>
      <c r="N228" s="32"/>
      <c r="O228" s="29"/>
      <c r="P228" s="31"/>
    </row>
    <row r="229" spans="1:16">
      <c r="A229" s="26"/>
      <c r="B229" s="26"/>
      <c r="C229" s="26"/>
      <c r="D229" s="26"/>
      <c r="E229" s="26" t="s">
        <v>974</v>
      </c>
      <c r="F229" s="26"/>
      <c r="G229" s="26"/>
      <c r="H229" s="26"/>
      <c r="I229" s="26"/>
      <c r="J229" s="32">
        <v>15000</v>
      </c>
      <c r="K229" s="29"/>
      <c r="L229" s="32"/>
      <c r="M229" s="29"/>
      <c r="N229" s="32"/>
      <c r="O229" s="29"/>
      <c r="P229" s="31"/>
    </row>
    <row r="230" spans="1:16">
      <c r="A230" s="26"/>
      <c r="B230" s="26"/>
      <c r="C230" s="26"/>
      <c r="D230" s="26"/>
      <c r="E230" s="26" t="s">
        <v>736</v>
      </c>
      <c r="F230" s="26"/>
      <c r="G230" s="26"/>
      <c r="H230" s="26"/>
      <c r="I230" s="26"/>
      <c r="J230" s="32"/>
      <c r="K230" s="29"/>
      <c r="L230" s="32"/>
      <c r="M230" s="29"/>
      <c r="N230" s="32"/>
      <c r="O230" s="29"/>
      <c r="P230" s="31"/>
    </row>
    <row r="231" spans="1:16">
      <c r="A231" s="26"/>
      <c r="B231" s="26"/>
      <c r="C231" s="26"/>
      <c r="D231" s="26"/>
      <c r="E231" s="26"/>
      <c r="F231" s="26" t="s">
        <v>975</v>
      </c>
      <c r="G231" s="26"/>
      <c r="H231" s="26"/>
      <c r="I231" s="26"/>
      <c r="J231" s="32">
        <v>3403.44</v>
      </c>
      <c r="K231" s="29"/>
      <c r="L231" s="32"/>
      <c r="M231" s="29"/>
      <c r="N231" s="32"/>
      <c r="O231" s="29"/>
      <c r="P231" s="31"/>
    </row>
    <row r="232" spans="1:16">
      <c r="A232" s="26"/>
      <c r="B232" s="26"/>
      <c r="C232" s="26"/>
      <c r="D232" s="26"/>
      <c r="E232" s="26"/>
      <c r="F232" s="26" t="s">
        <v>976</v>
      </c>
      <c r="G232" s="26"/>
      <c r="H232" s="26"/>
      <c r="I232" s="26"/>
      <c r="J232" s="32">
        <v>28800.27</v>
      </c>
      <c r="K232" s="29"/>
      <c r="L232" s="32"/>
      <c r="M232" s="29"/>
      <c r="N232" s="32"/>
      <c r="O232" s="29"/>
      <c r="P232" s="31"/>
    </row>
    <row r="233" spans="1:16">
      <c r="A233" s="26"/>
      <c r="B233" s="26"/>
      <c r="C233" s="26"/>
      <c r="D233" s="26"/>
      <c r="E233" s="26"/>
      <c r="F233" s="26" t="s">
        <v>737</v>
      </c>
      <c r="G233" s="26"/>
      <c r="H233" s="26"/>
      <c r="I233" s="26"/>
      <c r="J233" s="32">
        <v>2295</v>
      </c>
      <c r="K233" s="29"/>
      <c r="L233" s="32"/>
      <c r="M233" s="29"/>
      <c r="N233" s="32"/>
      <c r="O233" s="29"/>
      <c r="P233" s="31"/>
    </row>
    <row r="234" spans="1:16" ht="15" thickBot="1">
      <c r="A234" s="26"/>
      <c r="B234" s="26"/>
      <c r="C234" s="26"/>
      <c r="D234" s="26"/>
      <c r="E234" s="26"/>
      <c r="F234" s="26" t="s">
        <v>741</v>
      </c>
      <c r="G234" s="26"/>
      <c r="H234" s="26"/>
      <c r="I234" s="26"/>
      <c r="J234" s="32">
        <v>628.32000000000005</v>
      </c>
      <c r="K234" s="29"/>
      <c r="L234" s="32"/>
      <c r="M234" s="29"/>
      <c r="N234" s="32"/>
      <c r="O234" s="29"/>
      <c r="P234" s="31"/>
    </row>
    <row r="235" spans="1:16" ht="15" thickBot="1">
      <c r="A235" s="26"/>
      <c r="B235" s="26"/>
      <c r="C235" s="26"/>
      <c r="D235" s="26"/>
      <c r="E235" s="26" t="s">
        <v>745</v>
      </c>
      <c r="F235" s="26"/>
      <c r="G235" s="26"/>
      <c r="H235" s="26"/>
      <c r="I235" s="26"/>
      <c r="J235" s="33">
        <f>ROUND(SUM(J230:J234),5)</f>
        <v>35127.03</v>
      </c>
      <c r="K235" s="29"/>
      <c r="L235" s="32"/>
      <c r="M235" s="29"/>
      <c r="N235" s="32"/>
      <c r="O235" s="29"/>
      <c r="P235" s="31"/>
    </row>
    <row r="236" spans="1:16">
      <c r="A236" s="26"/>
      <c r="B236" s="26"/>
      <c r="C236" s="26"/>
      <c r="D236" s="26" t="s">
        <v>746</v>
      </c>
      <c r="E236" s="26"/>
      <c r="F236" s="26"/>
      <c r="G236" s="26"/>
      <c r="H236" s="26"/>
      <c r="I236" s="26"/>
      <c r="J236" s="32">
        <f>ROUND(SUM(J227:J229)+J235,5)</f>
        <v>63201.02</v>
      </c>
      <c r="K236" s="29"/>
      <c r="L236" s="32"/>
      <c r="M236" s="29"/>
      <c r="N236" s="32"/>
      <c r="O236" s="29"/>
      <c r="P236" s="31"/>
    </row>
    <row r="237" spans="1:16">
      <c r="A237" s="26"/>
      <c r="B237" s="26"/>
      <c r="C237" s="26"/>
      <c r="D237" s="26" t="s">
        <v>901</v>
      </c>
      <c r="E237" s="26"/>
      <c r="F237" s="26"/>
      <c r="G237" s="26"/>
      <c r="H237" s="26"/>
      <c r="I237" s="26"/>
      <c r="J237" s="32"/>
      <c r="K237" s="29"/>
      <c r="L237" s="32"/>
      <c r="M237" s="29"/>
      <c r="N237" s="32"/>
      <c r="O237" s="29"/>
      <c r="P237" s="31"/>
    </row>
    <row r="238" spans="1:16">
      <c r="A238" s="26"/>
      <c r="B238" s="26"/>
      <c r="C238" s="26"/>
      <c r="D238" s="26"/>
      <c r="E238" s="26" t="s">
        <v>902</v>
      </c>
      <c r="F238" s="26"/>
      <c r="G238" s="26"/>
      <c r="H238" s="26"/>
      <c r="I238" s="26"/>
      <c r="J238" s="32">
        <v>0</v>
      </c>
      <c r="K238" s="29"/>
      <c r="L238" s="32">
        <v>4084.62</v>
      </c>
      <c r="M238" s="29"/>
      <c r="N238" s="32">
        <f>ROUND((J238-L238),5)</f>
        <v>-4084.62</v>
      </c>
      <c r="O238" s="29"/>
      <c r="P238" s="31">
        <f>ROUND(IF(L238=0, IF(J238=0, 0, 1), J238/L238),5)</f>
        <v>0</v>
      </c>
    </row>
    <row r="239" spans="1:16">
      <c r="A239" s="26"/>
      <c r="B239" s="26"/>
      <c r="C239" s="26"/>
      <c r="D239" s="26"/>
      <c r="E239" s="26" t="s">
        <v>903</v>
      </c>
      <c r="F239" s="26"/>
      <c r="G239" s="26"/>
      <c r="H239" s="26"/>
      <c r="I239" s="26"/>
      <c r="J239" s="32">
        <v>0</v>
      </c>
      <c r="K239" s="29"/>
      <c r="L239" s="32">
        <v>0</v>
      </c>
      <c r="M239" s="29"/>
      <c r="N239" s="32">
        <f>ROUND((J239-L239),5)</f>
        <v>0</v>
      </c>
      <c r="O239" s="29"/>
      <c r="P239" s="31">
        <f>ROUND(IF(L239=0, IF(J239=0, 0, 1), J239/L239),5)</f>
        <v>0</v>
      </c>
    </row>
    <row r="240" spans="1:16">
      <c r="A240" s="26"/>
      <c r="B240" s="26"/>
      <c r="C240" s="26"/>
      <c r="D240" s="26"/>
      <c r="E240" s="26" t="s">
        <v>904</v>
      </c>
      <c r="F240" s="26"/>
      <c r="G240" s="26"/>
      <c r="H240" s="26"/>
      <c r="I240" s="26"/>
      <c r="J240" s="32">
        <v>0</v>
      </c>
      <c r="K240" s="29"/>
      <c r="L240" s="32">
        <v>0</v>
      </c>
      <c r="M240" s="29"/>
      <c r="N240" s="32">
        <f>ROUND((J240-L240),5)</f>
        <v>0</v>
      </c>
      <c r="O240" s="29"/>
      <c r="P240" s="31">
        <f>ROUND(IF(L240=0, IF(J240=0, 0, 1), J240/L240),5)</f>
        <v>0</v>
      </c>
    </row>
    <row r="241" spans="1:16">
      <c r="A241" s="26"/>
      <c r="B241" s="26"/>
      <c r="C241" s="26"/>
      <c r="D241" s="26"/>
      <c r="E241" s="26" t="s">
        <v>905</v>
      </c>
      <c r="F241" s="26"/>
      <c r="G241" s="26"/>
      <c r="H241" s="26"/>
      <c r="I241" s="26"/>
      <c r="J241" s="32">
        <v>0</v>
      </c>
      <c r="K241" s="29"/>
      <c r="L241" s="32">
        <v>0</v>
      </c>
      <c r="M241" s="29"/>
      <c r="N241" s="32">
        <f>ROUND((J241-L241),5)</f>
        <v>0</v>
      </c>
      <c r="O241" s="29"/>
      <c r="P241" s="31">
        <f>ROUND(IF(L241=0, IF(J241=0, 0, 1), J241/L241),5)</f>
        <v>0</v>
      </c>
    </row>
    <row r="242" spans="1:16">
      <c r="A242" s="26"/>
      <c r="B242" s="26"/>
      <c r="C242" s="26"/>
      <c r="D242" s="26"/>
      <c r="E242" s="26" t="s">
        <v>906</v>
      </c>
      <c r="F242" s="26"/>
      <c r="G242" s="26"/>
      <c r="H242" s="26"/>
      <c r="I242" s="26"/>
      <c r="J242" s="32">
        <v>0</v>
      </c>
      <c r="K242" s="29"/>
      <c r="L242" s="32">
        <v>0</v>
      </c>
      <c r="M242" s="29"/>
      <c r="N242" s="32">
        <f>ROUND((J242-L242),5)</f>
        <v>0</v>
      </c>
      <c r="O242" s="29"/>
      <c r="P242" s="31">
        <f>ROUND(IF(L242=0, IF(J242=0, 0, 1), J242/L242),5)</f>
        <v>0</v>
      </c>
    </row>
    <row r="243" spans="1:16">
      <c r="A243" s="26"/>
      <c r="B243" s="26"/>
      <c r="C243" s="26"/>
      <c r="D243" s="26"/>
      <c r="E243" s="26" t="s">
        <v>907</v>
      </c>
      <c r="F243" s="26"/>
      <c r="G243" s="26"/>
      <c r="H243" s="26"/>
      <c r="I243" s="26"/>
      <c r="J243" s="32">
        <v>0</v>
      </c>
      <c r="K243" s="29"/>
      <c r="L243" s="32">
        <v>0</v>
      </c>
      <c r="M243" s="29"/>
      <c r="N243" s="32">
        <f>ROUND((J243-L243),5)</f>
        <v>0</v>
      </c>
      <c r="O243" s="29"/>
      <c r="P243" s="31">
        <f>ROUND(IF(L243=0, IF(J243=0, 0, 1), J243/L243),5)</f>
        <v>0</v>
      </c>
    </row>
    <row r="244" spans="1:16" ht="15" thickBot="1">
      <c r="A244" s="26"/>
      <c r="B244" s="26"/>
      <c r="C244" s="26"/>
      <c r="D244" s="26"/>
      <c r="E244" s="26" t="s">
        <v>908</v>
      </c>
      <c r="F244" s="26"/>
      <c r="G244" s="26"/>
      <c r="H244" s="26"/>
      <c r="I244" s="26"/>
      <c r="J244" s="32">
        <v>0</v>
      </c>
      <c r="K244" s="29"/>
      <c r="L244" s="32">
        <v>16000</v>
      </c>
      <c r="M244" s="29"/>
      <c r="N244" s="32">
        <f>ROUND((J244-L244),5)</f>
        <v>-16000</v>
      </c>
      <c r="O244" s="29"/>
      <c r="P244" s="31">
        <f>ROUND(IF(L244=0, IF(J244=0, 0, 1), J244/L244),5)</f>
        <v>0</v>
      </c>
    </row>
    <row r="245" spans="1:16" ht="15" thickBot="1">
      <c r="A245" s="26"/>
      <c r="B245" s="26"/>
      <c r="C245" s="26"/>
      <c r="D245" s="26" t="s">
        <v>909</v>
      </c>
      <c r="E245" s="26"/>
      <c r="F245" s="26"/>
      <c r="G245" s="26"/>
      <c r="H245" s="26"/>
      <c r="I245" s="26"/>
      <c r="J245" s="30">
        <f>ROUND(SUM(J237:J244),5)</f>
        <v>0</v>
      </c>
      <c r="K245" s="29"/>
      <c r="L245" s="30">
        <f>ROUND(SUM(L237:L244),5)</f>
        <v>20084.62</v>
      </c>
      <c r="M245" s="29"/>
      <c r="N245" s="30">
        <f>ROUND((J245-L245),5)</f>
        <v>-20084.62</v>
      </c>
      <c r="O245" s="29"/>
      <c r="P245" s="28">
        <f>ROUND(IF(L245=0, IF(J245=0, 0, 1), J245/L245),5)</f>
        <v>0</v>
      </c>
    </row>
    <row r="246" spans="1:16" ht="15" thickBot="1">
      <c r="A246" s="26"/>
      <c r="B246" s="26"/>
      <c r="C246" s="26" t="s">
        <v>910</v>
      </c>
      <c r="D246" s="26"/>
      <c r="E246" s="26"/>
      <c r="F246" s="26"/>
      <c r="G246" s="26"/>
      <c r="H246" s="26"/>
      <c r="I246" s="26"/>
      <c r="J246" s="30">
        <f>ROUND(J221+J226+J236+J245,5)</f>
        <v>63408.959999999999</v>
      </c>
      <c r="K246" s="29"/>
      <c r="L246" s="30">
        <f>ROUND(L221+L226+L236+L245,5)</f>
        <v>20084.62</v>
      </c>
      <c r="M246" s="29"/>
      <c r="N246" s="30">
        <f>ROUND((J246-L246),5)</f>
        <v>43324.34</v>
      </c>
      <c r="O246" s="29"/>
      <c r="P246" s="28">
        <f>ROUND(IF(L246=0, IF(J246=0, 0, 1), J246/L246),5)</f>
        <v>3.1570900000000002</v>
      </c>
    </row>
    <row r="247" spans="1:16" ht="15" thickBot="1">
      <c r="A247" s="26"/>
      <c r="B247" s="26" t="s">
        <v>911</v>
      </c>
      <c r="C247" s="26"/>
      <c r="D247" s="26"/>
      <c r="E247" s="26"/>
      <c r="F247" s="26"/>
      <c r="G247" s="26"/>
      <c r="H247" s="26"/>
      <c r="I247" s="26"/>
      <c r="J247" s="30">
        <f>ROUND(J203+J220-J246,5)</f>
        <v>-36937.96</v>
      </c>
      <c r="K247" s="29"/>
      <c r="L247" s="30">
        <f>ROUND(L203+L220-L246,5)</f>
        <v>-20084.62</v>
      </c>
      <c r="M247" s="29"/>
      <c r="N247" s="30">
        <f>ROUND((J247-L247),5)</f>
        <v>-16853.34</v>
      </c>
      <c r="O247" s="29"/>
      <c r="P247" s="28">
        <f>ROUND(IF(L247=0, IF(J247=0, 0, 1), J247/L247),5)</f>
        <v>1.8391200000000001</v>
      </c>
    </row>
    <row r="248" spans="1:16" s="24" customFormat="1" ht="9.4" thickBot="1">
      <c r="A248" s="26" t="s">
        <v>807</v>
      </c>
      <c r="B248" s="26"/>
      <c r="C248" s="26"/>
      <c r="D248" s="26"/>
      <c r="E248" s="26"/>
      <c r="F248" s="26"/>
      <c r="G248" s="26"/>
      <c r="H248" s="26"/>
      <c r="I248" s="26"/>
      <c r="J248" s="27">
        <f>ROUND(J202+J247,5)</f>
        <v>215414.33</v>
      </c>
      <c r="K248" s="26"/>
      <c r="L248" s="27">
        <f>ROUND(L202+L247,5)</f>
        <v>239587.31</v>
      </c>
      <c r="M248" s="26"/>
      <c r="N248" s="27">
        <f>ROUND((J248-L248),5)</f>
        <v>-24172.98</v>
      </c>
      <c r="O248" s="26"/>
      <c r="P248" s="25">
        <f>ROUND(IF(L248=0, IF(J248=0, 0, 1), J248/L248),5)</f>
        <v>0.89910999999999996</v>
      </c>
    </row>
    <row r="249" spans="1:16" ht="15" thickTop="1"/>
  </sheetData>
  <pageMargins left="0.7" right="0.7" top="0.75" bottom="0.75" header="0.1" footer="0.3"/>
  <pageSetup orientation="portrait" r:id="rId1"/>
  <headerFooter>
    <oddHeader>&amp;L&amp;"Arial,Bold"&amp;7 2:07 PM
&amp;"Arial,Bold"&amp;7 10/10/22
&amp;"Arial,Bold"&amp;7 Accrual Basis&amp;C&amp;"Arial,Bold"&amp;12 Nederland Fire Protection District
&amp;"Arial,Bold"&amp;14 Income &amp;&amp; Expense General  Budget vs. Actual
&amp;"Arial,Bold"&amp;10 January through September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5121" r:id="rId6" name="FILTER"/>
      </mc:Fallback>
    </mc:AlternateContent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5122" r:id="rId4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025C-417F-4060-B0A8-C904E7D29A5D}">
  <sheetPr codeName="Sheet6"/>
  <dimension ref="A1:P250"/>
  <sheetViews>
    <sheetView tabSelected="1" workbookViewId="0">
      <pane xSplit="9" ySplit="2" topLeftCell="J220" activePane="bottomRight" state="frozenSplit"/>
      <selection pane="bottomRight" activeCell="Q23" sqref="Q23"/>
      <selection pane="bottomLeft" activeCell="A3" sqref="A3"/>
      <selection pane="topRight" activeCell="J1" sqref="J1"/>
    </sheetView>
  </sheetViews>
  <sheetFormatPr defaultRowHeight="14.65"/>
  <cols>
    <col min="1" max="8" width="2.85546875" style="24" customWidth="1"/>
    <col min="9" max="9" width="23.42578125" style="24" customWidth="1"/>
    <col min="10" max="10" width="10.5703125" customWidth="1"/>
    <col min="11" max="11" width="2.28515625" customWidth="1"/>
    <col min="12" max="12" width="10.28515625" customWidth="1"/>
    <col min="13" max="13" width="2.28515625" customWidth="1"/>
    <col min="14" max="14" width="9.140625" bestFit="1" customWidth="1"/>
    <col min="15" max="15" width="2.28515625" customWidth="1"/>
    <col min="16" max="16" width="8" bestFit="1" customWidth="1"/>
  </cols>
  <sheetData>
    <row r="1" spans="1:16" ht="15" thickBot="1">
      <c r="A1" s="26"/>
      <c r="B1" s="26"/>
      <c r="C1" s="26"/>
      <c r="D1" s="26"/>
      <c r="E1" s="26"/>
      <c r="F1" s="26"/>
      <c r="G1" s="26"/>
      <c r="H1" s="26"/>
      <c r="I1" s="26"/>
      <c r="J1" s="39"/>
      <c r="K1" s="40"/>
      <c r="L1" s="39"/>
      <c r="M1" s="40"/>
      <c r="N1" s="39"/>
      <c r="O1" s="40"/>
      <c r="P1" s="39"/>
    </row>
    <row r="2" spans="1:16" s="20" customFormat="1" ht="15.4" thickTop="1" thickBot="1">
      <c r="A2" s="38"/>
      <c r="B2" s="38"/>
      <c r="C2" s="38"/>
      <c r="D2" s="38"/>
      <c r="E2" s="38"/>
      <c r="F2" s="38"/>
      <c r="G2" s="38"/>
      <c r="H2" s="38"/>
      <c r="I2" s="38"/>
      <c r="J2" s="37" t="s">
        <v>6</v>
      </c>
      <c r="K2" s="18"/>
      <c r="L2" s="37" t="s">
        <v>816</v>
      </c>
      <c r="M2" s="18"/>
      <c r="N2" s="37" t="s">
        <v>817</v>
      </c>
      <c r="O2" s="18"/>
      <c r="P2" s="37" t="s">
        <v>818</v>
      </c>
    </row>
    <row r="3" spans="1:16" ht="15" thickTop="1">
      <c r="A3" s="26"/>
      <c r="B3" s="26" t="s">
        <v>819</v>
      </c>
      <c r="C3" s="26"/>
      <c r="D3" s="26"/>
      <c r="E3" s="26"/>
      <c r="F3" s="26"/>
      <c r="G3" s="26"/>
      <c r="H3" s="26"/>
      <c r="I3" s="26"/>
      <c r="J3" s="32"/>
      <c r="K3" s="29"/>
      <c r="L3" s="32"/>
      <c r="M3" s="29"/>
      <c r="N3" s="32"/>
      <c r="O3" s="29"/>
      <c r="P3" s="31"/>
    </row>
    <row r="4" spans="1:16">
      <c r="A4" s="26"/>
      <c r="B4" s="26"/>
      <c r="C4" s="26"/>
      <c r="D4" s="26" t="s">
        <v>820</v>
      </c>
      <c r="E4" s="26"/>
      <c r="F4" s="26"/>
      <c r="G4" s="26"/>
      <c r="H4" s="26"/>
      <c r="I4" s="26"/>
      <c r="J4" s="32"/>
      <c r="K4" s="29"/>
      <c r="L4" s="32"/>
      <c r="M4" s="29"/>
      <c r="N4" s="32"/>
      <c r="O4" s="29"/>
      <c r="P4" s="31"/>
    </row>
    <row r="5" spans="1:16">
      <c r="A5" s="26"/>
      <c r="B5" s="26"/>
      <c r="C5" s="26"/>
      <c r="D5" s="26"/>
      <c r="E5" s="26" t="s">
        <v>913</v>
      </c>
      <c r="F5" s="26"/>
      <c r="G5" s="26"/>
      <c r="H5" s="26"/>
      <c r="I5" s="26"/>
      <c r="J5" s="32">
        <v>12020</v>
      </c>
      <c r="K5" s="29"/>
      <c r="L5" s="32"/>
      <c r="M5" s="29"/>
      <c r="N5" s="32"/>
      <c r="O5" s="29"/>
      <c r="P5" s="31"/>
    </row>
    <row r="6" spans="1:16">
      <c r="A6" s="26"/>
      <c r="B6" s="26"/>
      <c r="C6" s="26"/>
      <c r="D6" s="26"/>
      <c r="E6" s="26" t="s">
        <v>821</v>
      </c>
      <c r="F6" s="26"/>
      <c r="G6" s="26"/>
      <c r="H6" s="26"/>
      <c r="I6" s="26"/>
      <c r="J6" s="32">
        <v>0</v>
      </c>
      <c r="K6" s="29"/>
      <c r="L6" s="32">
        <v>25000</v>
      </c>
      <c r="M6" s="29"/>
      <c r="N6" s="32">
        <f>ROUND((J6-L6),5)</f>
        <v>-25000</v>
      </c>
      <c r="O6" s="29"/>
      <c r="P6" s="31">
        <f>ROUND(IF(L6=0, IF(J6=0, 0, 1), J6/L6),5)</f>
        <v>0</v>
      </c>
    </row>
    <row r="7" spans="1:16">
      <c r="A7" s="26"/>
      <c r="B7" s="26"/>
      <c r="C7" s="26"/>
      <c r="D7" s="26"/>
      <c r="E7" s="26" t="s">
        <v>822</v>
      </c>
      <c r="F7" s="26"/>
      <c r="G7" s="26"/>
      <c r="H7" s="26"/>
      <c r="I7" s="26"/>
      <c r="J7" s="32">
        <v>2391.7600000000002</v>
      </c>
      <c r="K7" s="29"/>
      <c r="L7" s="32">
        <v>500</v>
      </c>
      <c r="M7" s="29"/>
      <c r="N7" s="32">
        <f>ROUND((J7-L7),5)</f>
        <v>1891.76</v>
      </c>
      <c r="O7" s="29"/>
      <c r="P7" s="31">
        <f>ROUND(IF(L7=0, IF(J7=0, 0, 1), J7/L7),5)</f>
        <v>4.7835200000000002</v>
      </c>
    </row>
    <row r="8" spans="1:16">
      <c r="A8" s="26"/>
      <c r="B8" s="26"/>
      <c r="C8" s="26"/>
      <c r="D8" s="26"/>
      <c r="E8" s="26" t="s">
        <v>548</v>
      </c>
      <c r="F8" s="26"/>
      <c r="G8" s="26"/>
      <c r="H8" s="26"/>
      <c r="I8" s="26"/>
      <c r="J8" s="32">
        <v>48.57</v>
      </c>
      <c r="K8" s="29"/>
      <c r="L8" s="32">
        <v>150</v>
      </c>
      <c r="M8" s="29"/>
      <c r="N8" s="32">
        <f>ROUND((J8-L8),5)</f>
        <v>-101.43</v>
      </c>
      <c r="O8" s="29"/>
      <c r="P8" s="31">
        <f>ROUND(IF(L8=0, IF(J8=0, 0, 1), J8/L8),5)</f>
        <v>0.32379999999999998</v>
      </c>
    </row>
    <row r="9" spans="1:16">
      <c r="A9" s="26"/>
      <c r="B9" s="26"/>
      <c r="C9" s="26"/>
      <c r="D9" s="26"/>
      <c r="E9" s="26" t="s">
        <v>823</v>
      </c>
      <c r="F9" s="26"/>
      <c r="G9" s="26"/>
      <c r="H9" s="26"/>
      <c r="I9" s="26"/>
      <c r="J9" s="32"/>
      <c r="K9" s="29"/>
      <c r="L9" s="32"/>
      <c r="M9" s="29"/>
      <c r="N9" s="32"/>
      <c r="O9" s="29"/>
      <c r="P9" s="31"/>
    </row>
    <row r="10" spans="1:16">
      <c r="A10" s="26"/>
      <c r="B10" s="26"/>
      <c r="C10" s="26"/>
      <c r="D10" s="26"/>
      <c r="E10" s="26"/>
      <c r="F10" s="26" t="s">
        <v>824</v>
      </c>
      <c r="G10" s="26"/>
      <c r="H10" s="26"/>
      <c r="I10" s="26"/>
      <c r="J10" s="32">
        <v>1099125.1399999999</v>
      </c>
      <c r="K10" s="29"/>
      <c r="L10" s="32">
        <v>1065857</v>
      </c>
      <c r="M10" s="29"/>
      <c r="N10" s="32">
        <f>ROUND((J10-L10),5)</f>
        <v>33268.14</v>
      </c>
      <c r="O10" s="29"/>
      <c r="P10" s="31">
        <f>ROUND(IF(L10=0, IF(J10=0, 0, 1), J10/L10),5)</f>
        <v>1.03121</v>
      </c>
    </row>
    <row r="11" spans="1:16">
      <c r="A11" s="26"/>
      <c r="B11" s="26"/>
      <c r="C11" s="26"/>
      <c r="D11" s="26"/>
      <c r="E11" s="26"/>
      <c r="F11" s="26" t="s">
        <v>825</v>
      </c>
      <c r="G11" s="26"/>
      <c r="H11" s="26"/>
      <c r="I11" s="26"/>
      <c r="J11" s="32">
        <v>24357.53</v>
      </c>
      <c r="K11" s="29"/>
      <c r="L11" s="32">
        <v>53293</v>
      </c>
      <c r="M11" s="29"/>
      <c r="N11" s="32">
        <f>ROUND((J11-L11),5)</f>
        <v>-28935.47</v>
      </c>
      <c r="O11" s="29"/>
      <c r="P11" s="31">
        <f>ROUND(IF(L11=0, IF(J11=0, 0, 1), J11/L11),5)</f>
        <v>0.45705000000000001</v>
      </c>
    </row>
    <row r="12" spans="1:16">
      <c r="A12" s="26"/>
      <c r="B12" s="26"/>
      <c r="C12" s="26"/>
      <c r="D12" s="26"/>
      <c r="E12" s="26"/>
      <c r="F12" s="26" t="s">
        <v>826</v>
      </c>
      <c r="G12" s="26"/>
      <c r="H12" s="26"/>
      <c r="I12" s="26"/>
      <c r="J12" s="32">
        <v>0</v>
      </c>
      <c r="K12" s="29"/>
      <c r="L12" s="32">
        <v>37302</v>
      </c>
      <c r="M12" s="29"/>
      <c r="N12" s="32">
        <f>ROUND((J12-L12),5)</f>
        <v>-37302</v>
      </c>
      <c r="O12" s="29"/>
      <c r="P12" s="31">
        <f>ROUND(IF(L12=0, IF(J12=0, 0, 1), J12/L12),5)</f>
        <v>0</v>
      </c>
    </row>
    <row r="13" spans="1:16">
      <c r="A13" s="26"/>
      <c r="B13" s="26"/>
      <c r="C13" s="26"/>
      <c r="D13" s="26"/>
      <c r="E13" s="26"/>
      <c r="F13" s="26" t="s">
        <v>827</v>
      </c>
      <c r="G13" s="26"/>
      <c r="H13" s="26"/>
      <c r="I13" s="26"/>
      <c r="J13" s="32">
        <v>0</v>
      </c>
      <c r="K13" s="29"/>
      <c r="L13" s="32">
        <v>1865</v>
      </c>
      <c r="M13" s="29"/>
      <c r="N13" s="32">
        <f>ROUND((J13-L13),5)</f>
        <v>-1865</v>
      </c>
      <c r="O13" s="29"/>
      <c r="P13" s="31">
        <f>ROUND(IF(L13=0, IF(J13=0, 0, 1), J13/L13),5)</f>
        <v>0</v>
      </c>
    </row>
    <row r="14" spans="1:16">
      <c r="A14" s="26"/>
      <c r="B14" s="26"/>
      <c r="C14" s="26"/>
      <c r="D14" s="26"/>
      <c r="E14" s="26"/>
      <c r="F14" s="26" t="s">
        <v>914</v>
      </c>
      <c r="G14" s="26"/>
      <c r="H14" s="26"/>
      <c r="I14" s="26"/>
      <c r="J14" s="32">
        <v>875.9</v>
      </c>
      <c r="K14" s="29"/>
      <c r="L14" s="32"/>
      <c r="M14" s="29"/>
      <c r="N14" s="32"/>
      <c r="O14" s="29"/>
      <c r="P14" s="31"/>
    </row>
    <row r="15" spans="1:16">
      <c r="A15" s="26"/>
      <c r="B15" s="26"/>
      <c r="C15" s="26"/>
      <c r="D15" s="26"/>
      <c r="E15" s="26"/>
      <c r="F15" s="26" t="s">
        <v>915</v>
      </c>
      <c r="G15" s="26"/>
      <c r="H15" s="26"/>
      <c r="I15" s="26"/>
      <c r="J15" s="32">
        <v>4.74</v>
      </c>
      <c r="K15" s="29"/>
      <c r="L15" s="32"/>
      <c r="M15" s="29"/>
      <c r="N15" s="32"/>
      <c r="O15" s="29"/>
      <c r="P15" s="31"/>
    </row>
    <row r="16" spans="1:16">
      <c r="A16" s="26"/>
      <c r="B16" s="26"/>
      <c r="C16" s="26"/>
      <c r="D16" s="26"/>
      <c r="E16" s="26"/>
      <c r="F16" s="26" t="s">
        <v>916</v>
      </c>
      <c r="G16" s="26"/>
      <c r="H16" s="26"/>
      <c r="I16" s="26"/>
      <c r="J16" s="32">
        <v>1.32</v>
      </c>
      <c r="K16" s="29"/>
      <c r="L16" s="32"/>
      <c r="M16" s="29"/>
      <c r="N16" s="32"/>
      <c r="O16" s="29"/>
      <c r="P16" s="31"/>
    </row>
    <row r="17" spans="1:16">
      <c r="A17" s="26"/>
      <c r="B17" s="26"/>
      <c r="C17" s="26"/>
      <c r="D17" s="26"/>
      <c r="E17" s="26"/>
      <c r="F17" s="26" t="s">
        <v>828</v>
      </c>
      <c r="G17" s="26"/>
      <c r="H17" s="26"/>
      <c r="I17" s="26"/>
      <c r="J17" s="32">
        <v>4947.62</v>
      </c>
      <c r="K17" s="29"/>
      <c r="L17" s="32">
        <v>5164</v>
      </c>
      <c r="M17" s="29"/>
      <c r="N17" s="32">
        <f>ROUND((J17-L17),5)</f>
        <v>-216.38</v>
      </c>
      <c r="O17" s="29"/>
      <c r="P17" s="31">
        <f>ROUND(IF(L17=0, IF(J17=0, 0, 1), J17/L17),5)</f>
        <v>0.95809999999999995</v>
      </c>
    </row>
    <row r="18" spans="1:16">
      <c r="A18" s="26"/>
      <c r="B18" s="26"/>
      <c r="C18" s="26"/>
      <c r="D18" s="26"/>
      <c r="E18" s="26"/>
      <c r="F18" s="26" t="s">
        <v>829</v>
      </c>
      <c r="G18" s="26"/>
      <c r="H18" s="26"/>
      <c r="I18" s="26"/>
      <c r="J18" s="32">
        <v>0</v>
      </c>
      <c r="K18" s="29"/>
      <c r="L18" s="32">
        <v>5164</v>
      </c>
      <c r="M18" s="29"/>
      <c r="N18" s="32">
        <f>ROUND((J18-L18),5)</f>
        <v>-5164</v>
      </c>
      <c r="O18" s="29"/>
      <c r="P18" s="31">
        <f>ROUND(IF(L18=0, IF(J18=0, 0, 1), J18/L18),5)</f>
        <v>0</v>
      </c>
    </row>
    <row r="19" spans="1:16">
      <c r="A19" s="26"/>
      <c r="B19" s="26"/>
      <c r="C19" s="26"/>
      <c r="D19" s="26"/>
      <c r="E19" s="26"/>
      <c r="F19" s="26" t="s">
        <v>917</v>
      </c>
      <c r="G19" s="26"/>
      <c r="H19" s="26"/>
      <c r="I19" s="26"/>
      <c r="J19" s="32">
        <v>-43254.14</v>
      </c>
      <c r="K19" s="29"/>
      <c r="L19" s="32"/>
      <c r="M19" s="29"/>
      <c r="N19" s="32"/>
      <c r="O19" s="29"/>
      <c r="P19" s="31"/>
    </row>
    <row r="20" spans="1:16" ht="15" thickBot="1">
      <c r="A20" s="26"/>
      <c r="B20" s="26"/>
      <c r="C20" s="26"/>
      <c r="D20" s="26"/>
      <c r="E20" s="26"/>
      <c r="F20" s="26" t="s">
        <v>918</v>
      </c>
      <c r="G20" s="26"/>
      <c r="H20" s="26"/>
      <c r="I20" s="26"/>
      <c r="J20" s="32">
        <v>-0.06</v>
      </c>
      <c r="K20" s="29"/>
      <c r="L20" s="32"/>
      <c r="M20" s="29"/>
      <c r="N20" s="32"/>
      <c r="O20" s="29"/>
      <c r="P20" s="31"/>
    </row>
    <row r="21" spans="1:16" ht="15" thickBot="1">
      <c r="A21" s="26"/>
      <c r="B21" s="26"/>
      <c r="C21" s="26"/>
      <c r="D21" s="26"/>
      <c r="E21" s="26" t="s">
        <v>830</v>
      </c>
      <c r="F21" s="26"/>
      <c r="G21" s="26"/>
      <c r="H21" s="26"/>
      <c r="I21" s="26"/>
      <c r="J21" s="30">
        <f>ROUND(SUM(J9:J20),5)</f>
        <v>1086058.05</v>
      </c>
      <c r="K21" s="29"/>
      <c r="L21" s="30">
        <f>ROUND(SUM(L9:L20),5)</f>
        <v>1168645</v>
      </c>
      <c r="M21" s="29"/>
      <c r="N21" s="30">
        <f>ROUND((J21-L21),5)</f>
        <v>-82586.95</v>
      </c>
      <c r="O21" s="29"/>
      <c r="P21" s="28">
        <f>ROUND(IF(L21=0, IF(J21=0, 0, 1), J21/L21),5)</f>
        <v>0.92932999999999999</v>
      </c>
    </row>
    <row r="22" spans="1:16" ht="15" thickBot="1">
      <c r="A22" s="26"/>
      <c r="B22" s="26"/>
      <c r="C22" s="26"/>
      <c r="D22" s="26" t="s">
        <v>831</v>
      </c>
      <c r="E22" s="26"/>
      <c r="F22" s="26"/>
      <c r="G22" s="26"/>
      <c r="H22" s="26"/>
      <c r="I22" s="26"/>
      <c r="J22" s="33">
        <f>ROUND(SUM(J4:J8)+J21,5)</f>
        <v>1100518.3799999999</v>
      </c>
      <c r="K22" s="29"/>
      <c r="L22" s="33">
        <f>ROUND(SUM(L4:L8)+L21,5)</f>
        <v>1194295</v>
      </c>
      <c r="M22" s="29"/>
      <c r="N22" s="33">
        <f>ROUND((J22-L22),5)</f>
        <v>-93776.62</v>
      </c>
      <c r="O22" s="29"/>
      <c r="P22" s="34">
        <f>ROUND(IF(L22=0, IF(J22=0, 0, 1), J22/L22),5)</f>
        <v>0.92147999999999997</v>
      </c>
    </row>
    <row r="23" spans="1:16">
      <c r="A23" s="26"/>
      <c r="B23" s="26"/>
      <c r="C23" s="26" t="s">
        <v>832</v>
      </c>
      <c r="D23" s="26"/>
      <c r="E23" s="26"/>
      <c r="F23" s="26"/>
      <c r="G23" s="26"/>
      <c r="H23" s="26"/>
      <c r="I23" s="26"/>
      <c r="J23" s="32">
        <f>J22</f>
        <v>1100518.3799999999</v>
      </c>
      <c r="K23" s="29"/>
      <c r="L23" s="32">
        <f>L22</f>
        <v>1194295</v>
      </c>
      <c r="M23" s="29"/>
      <c r="N23" s="32">
        <f>ROUND((J23-L23),5)</f>
        <v>-93776.62</v>
      </c>
      <c r="O23" s="29"/>
      <c r="P23" s="31">
        <f>ROUND(IF(L23=0, IF(J23=0, 0, 1), J23/L23),5)</f>
        <v>0.92147999999999997</v>
      </c>
    </row>
    <row r="24" spans="1:16">
      <c r="A24" s="26"/>
      <c r="B24" s="26"/>
      <c r="C24" s="26"/>
      <c r="D24" s="26" t="s">
        <v>833</v>
      </c>
      <c r="E24" s="26"/>
      <c r="F24" s="26"/>
      <c r="G24" s="26"/>
      <c r="H24" s="26"/>
      <c r="I24" s="26"/>
      <c r="J24" s="32"/>
      <c r="K24" s="29"/>
      <c r="L24" s="32"/>
      <c r="M24" s="29"/>
      <c r="N24" s="32"/>
      <c r="O24" s="29"/>
      <c r="P24" s="31"/>
    </row>
    <row r="25" spans="1:16">
      <c r="A25" s="26"/>
      <c r="B25" s="26"/>
      <c r="C25" s="26"/>
      <c r="D25" s="26"/>
      <c r="E25" s="26" t="s">
        <v>553</v>
      </c>
      <c r="F25" s="26"/>
      <c r="G25" s="26"/>
      <c r="H25" s="26"/>
      <c r="I25" s="26"/>
      <c r="J25" s="32"/>
      <c r="K25" s="29"/>
      <c r="L25" s="32"/>
      <c r="M25" s="29"/>
      <c r="N25" s="32"/>
      <c r="O25" s="29"/>
      <c r="P25" s="31"/>
    </row>
    <row r="26" spans="1:16">
      <c r="A26" s="26"/>
      <c r="B26" s="26"/>
      <c r="C26" s="26"/>
      <c r="D26" s="26"/>
      <c r="E26" s="26"/>
      <c r="F26" s="26" t="s">
        <v>834</v>
      </c>
      <c r="G26" s="26"/>
      <c r="H26" s="26"/>
      <c r="I26" s="26"/>
      <c r="J26" s="32">
        <v>2362.11</v>
      </c>
      <c r="K26" s="29"/>
      <c r="L26" s="32">
        <v>4200</v>
      </c>
      <c r="M26" s="29"/>
      <c r="N26" s="32">
        <f>ROUND((J26-L26),5)</f>
        <v>-1837.89</v>
      </c>
      <c r="O26" s="29"/>
      <c r="P26" s="31">
        <f>ROUND(IF(L26=0, IF(J26=0, 0, 1), J26/L26),5)</f>
        <v>0.56240999999999997</v>
      </c>
    </row>
    <row r="27" spans="1:16">
      <c r="A27" s="26"/>
      <c r="B27" s="26"/>
      <c r="C27" s="26"/>
      <c r="D27" s="26"/>
      <c r="E27" s="26"/>
      <c r="F27" s="26" t="s">
        <v>835</v>
      </c>
      <c r="G27" s="26"/>
      <c r="H27" s="26"/>
      <c r="I27" s="26"/>
      <c r="J27" s="32">
        <v>8442.3799999999992</v>
      </c>
      <c r="K27" s="29"/>
      <c r="L27" s="32">
        <v>10000</v>
      </c>
      <c r="M27" s="29"/>
      <c r="N27" s="32">
        <f>ROUND((J27-L27),5)</f>
        <v>-1557.62</v>
      </c>
      <c r="O27" s="29"/>
      <c r="P27" s="31">
        <f>ROUND(IF(L27=0, IF(J27=0, 0, 1), J27/L27),5)</f>
        <v>0.84423999999999999</v>
      </c>
    </row>
    <row r="28" spans="1:16">
      <c r="A28" s="26"/>
      <c r="B28" s="26"/>
      <c r="C28" s="26"/>
      <c r="D28" s="26"/>
      <c r="E28" s="26"/>
      <c r="F28" s="26" t="s">
        <v>836</v>
      </c>
      <c r="G28" s="26"/>
      <c r="H28" s="26"/>
      <c r="I28" s="26"/>
      <c r="J28" s="32">
        <v>189.21</v>
      </c>
      <c r="K28" s="29"/>
      <c r="L28" s="32">
        <v>500</v>
      </c>
      <c r="M28" s="29"/>
      <c r="N28" s="32">
        <f>ROUND((J28-L28),5)</f>
        <v>-310.79000000000002</v>
      </c>
      <c r="O28" s="29"/>
      <c r="P28" s="31">
        <f>ROUND(IF(L28=0, IF(J28=0, 0, 1), J28/L28),5)</f>
        <v>0.37841999999999998</v>
      </c>
    </row>
    <row r="29" spans="1:16">
      <c r="A29" s="26"/>
      <c r="B29" s="26"/>
      <c r="C29" s="26"/>
      <c r="D29" s="26"/>
      <c r="E29" s="26"/>
      <c r="F29" s="26" t="s">
        <v>837</v>
      </c>
      <c r="G29" s="26"/>
      <c r="H29" s="26"/>
      <c r="I29" s="26"/>
      <c r="J29" s="32">
        <v>369.85</v>
      </c>
      <c r="K29" s="29"/>
      <c r="L29" s="32">
        <v>600</v>
      </c>
      <c r="M29" s="29"/>
      <c r="N29" s="32">
        <f>ROUND((J29-L29),5)</f>
        <v>-230.15</v>
      </c>
      <c r="O29" s="29"/>
      <c r="P29" s="31">
        <f>ROUND(IF(L29=0, IF(J29=0, 0, 1), J29/L29),5)</f>
        <v>0.61641999999999997</v>
      </c>
    </row>
    <row r="30" spans="1:16">
      <c r="A30" s="26"/>
      <c r="B30" s="26"/>
      <c r="C30" s="26"/>
      <c r="D30" s="26"/>
      <c r="E30" s="26"/>
      <c r="F30" s="26" t="s">
        <v>838</v>
      </c>
      <c r="G30" s="26"/>
      <c r="H30" s="26"/>
      <c r="I30" s="26"/>
      <c r="J30" s="32"/>
      <c r="K30" s="29"/>
      <c r="L30" s="32"/>
      <c r="M30" s="29"/>
      <c r="N30" s="32"/>
      <c r="O30" s="29"/>
      <c r="P30" s="31"/>
    </row>
    <row r="31" spans="1:16">
      <c r="A31" s="26"/>
      <c r="B31" s="26"/>
      <c r="C31" s="26"/>
      <c r="D31" s="26"/>
      <c r="E31" s="26"/>
      <c r="F31" s="26"/>
      <c r="G31" s="26" t="s">
        <v>919</v>
      </c>
      <c r="H31" s="26"/>
      <c r="I31" s="26"/>
      <c r="J31" s="32">
        <v>56</v>
      </c>
      <c r="K31" s="29"/>
      <c r="L31" s="32"/>
      <c r="M31" s="29"/>
      <c r="N31" s="32"/>
      <c r="O31" s="29"/>
      <c r="P31" s="31"/>
    </row>
    <row r="32" spans="1:16" ht="15" thickBot="1">
      <c r="A32" s="26"/>
      <c r="B32" s="26"/>
      <c r="C32" s="26"/>
      <c r="D32" s="26"/>
      <c r="E32" s="26"/>
      <c r="F32" s="26"/>
      <c r="G32" s="26" t="s">
        <v>920</v>
      </c>
      <c r="H32" s="26"/>
      <c r="I32" s="26"/>
      <c r="J32" s="36">
        <v>240</v>
      </c>
      <c r="K32" s="29"/>
      <c r="L32" s="36">
        <v>500</v>
      </c>
      <c r="M32" s="29"/>
      <c r="N32" s="36">
        <f>ROUND((J32-L32),5)</f>
        <v>-260</v>
      </c>
      <c r="O32" s="29"/>
      <c r="P32" s="35">
        <f>ROUND(IF(L32=0, IF(J32=0, 0, 1), J32/L32),5)</f>
        <v>0.48</v>
      </c>
    </row>
    <row r="33" spans="1:16">
      <c r="A33" s="26"/>
      <c r="B33" s="26"/>
      <c r="C33" s="26"/>
      <c r="D33" s="26"/>
      <c r="E33" s="26"/>
      <c r="F33" s="26" t="s">
        <v>921</v>
      </c>
      <c r="G33" s="26"/>
      <c r="H33" s="26"/>
      <c r="I33" s="26"/>
      <c r="J33" s="32">
        <f>ROUND(SUM(J30:J32),5)</f>
        <v>296</v>
      </c>
      <c r="K33" s="29"/>
      <c r="L33" s="32">
        <f>ROUND(SUM(L30:L32),5)</f>
        <v>500</v>
      </c>
      <c r="M33" s="29"/>
      <c r="N33" s="32">
        <f>ROUND((J33-L33),5)</f>
        <v>-204</v>
      </c>
      <c r="O33" s="29"/>
      <c r="P33" s="31">
        <f>ROUND(IF(L33=0, IF(J33=0, 0, 1), J33/L33),5)</f>
        <v>0.59199999999999997</v>
      </c>
    </row>
    <row r="34" spans="1:16">
      <c r="A34" s="26"/>
      <c r="B34" s="26"/>
      <c r="C34" s="26"/>
      <c r="D34" s="26"/>
      <c r="E34" s="26"/>
      <c r="F34" s="26" t="s">
        <v>839</v>
      </c>
      <c r="G34" s="26"/>
      <c r="H34" s="26"/>
      <c r="I34" s="26"/>
      <c r="J34" s="32">
        <v>7769.72</v>
      </c>
      <c r="K34" s="29"/>
      <c r="L34" s="32">
        <v>1500</v>
      </c>
      <c r="M34" s="29"/>
      <c r="N34" s="32">
        <f>ROUND((J34-L34),5)</f>
        <v>6269.72</v>
      </c>
      <c r="O34" s="29"/>
      <c r="P34" s="31">
        <f>ROUND(IF(L34=0, IF(J34=0, 0, 1), J34/L34),5)</f>
        <v>5.1798099999999998</v>
      </c>
    </row>
    <row r="35" spans="1:16">
      <c r="A35" s="26"/>
      <c r="B35" s="26"/>
      <c r="C35" s="26"/>
      <c r="D35" s="26"/>
      <c r="E35" s="26"/>
      <c r="F35" s="26" t="s">
        <v>554</v>
      </c>
      <c r="G35" s="26"/>
      <c r="H35" s="26"/>
      <c r="I35" s="26"/>
      <c r="J35" s="32"/>
      <c r="K35" s="29"/>
      <c r="L35" s="32"/>
      <c r="M35" s="29"/>
      <c r="N35" s="32"/>
      <c r="O35" s="29"/>
      <c r="P35" s="31"/>
    </row>
    <row r="36" spans="1:16">
      <c r="A36" s="26"/>
      <c r="B36" s="26"/>
      <c r="C36" s="26"/>
      <c r="D36" s="26"/>
      <c r="E36" s="26"/>
      <c r="F36" s="26"/>
      <c r="G36" s="26" t="s">
        <v>840</v>
      </c>
      <c r="H36" s="26"/>
      <c r="I36" s="26"/>
      <c r="J36" s="32">
        <v>15851.25</v>
      </c>
      <c r="K36" s="29"/>
      <c r="L36" s="32">
        <v>18565.12</v>
      </c>
      <c r="M36" s="29"/>
      <c r="N36" s="32">
        <f>ROUND((J36-L36),5)</f>
        <v>-2713.87</v>
      </c>
      <c r="O36" s="29"/>
      <c r="P36" s="31">
        <f>ROUND(IF(L36=0, IF(J36=0, 0, 1), J36/L36),5)</f>
        <v>0.85382000000000002</v>
      </c>
    </row>
    <row r="37" spans="1:16">
      <c r="A37" s="26"/>
      <c r="B37" s="26"/>
      <c r="C37" s="26"/>
      <c r="D37" s="26"/>
      <c r="E37" s="26"/>
      <c r="F37" s="26"/>
      <c r="G37" s="26" t="s">
        <v>841</v>
      </c>
      <c r="H37" s="26"/>
      <c r="I37" s="26"/>
      <c r="J37" s="32">
        <v>0</v>
      </c>
      <c r="K37" s="29"/>
      <c r="L37" s="32">
        <v>501</v>
      </c>
      <c r="M37" s="29"/>
      <c r="N37" s="32">
        <f>ROUND((J37-L37),5)</f>
        <v>-501</v>
      </c>
      <c r="O37" s="29"/>
      <c r="P37" s="31">
        <f>ROUND(IF(L37=0, IF(J37=0, 0, 1), J37/L37),5)</f>
        <v>0</v>
      </c>
    </row>
    <row r="38" spans="1:16" ht="15" thickBot="1">
      <c r="A38" s="26"/>
      <c r="B38" s="26"/>
      <c r="C38" s="26"/>
      <c r="D38" s="26"/>
      <c r="E38" s="26"/>
      <c r="F38" s="26"/>
      <c r="G38" s="26" t="s">
        <v>842</v>
      </c>
      <c r="H38" s="26"/>
      <c r="I38" s="26"/>
      <c r="J38" s="36">
        <v>87.1</v>
      </c>
      <c r="K38" s="29"/>
      <c r="L38" s="36"/>
      <c r="M38" s="29"/>
      <c r="N38" s="36"/>
      <c r="O38" s="29"/>
      <c r="P38" s="35"/>
    </row>
    <row r="39" spans="1:16">
      <c r="A39" s="26"/>
      <c r="B39" s="26"/>
      <c r="C39" s="26"/>
      <c r="D39" s="26"/>
      <c r="E39" s="26"/>
      <c r="F39" s="26" t="s">
        <v>555</v>
      </c>
      <c r="G39" s="26"/>
      <c r="H39" s="26"/>
      <c r="I39" s="26"/>
      <c r="J39" s="32">
        <f>ROUND(SUM(J35:J38),5)</f>
        <v>15938.35</v>
      </c>
      <c r="K39" s="29"/>
      <c r="L39" s="32">
        <f>ROUND(SUM(L35:L38),5)</f>
        <v>19066.12</v>
      </c>
      <c r="M39" s="29"/>
      <c r="N39" s="32">
        <f>ROUND((J39-L39),5)</f>
        <v>-3127.77</v>
      </c>
      <c r="O39" s="29"/>
      <c r="P39" s="31">
        <f>ROUND(IF(L39=0, IF(J39=0, 0, 1), J39/L39),5)</f>
        <v>0.83594999999999997</v>
      </c>
    </row>
    <row r="40" spans="1:16">
      <c r="A40" s="26"/>
      <c r="B40" s="26"/>
      <c r="C40" s="26"/>
      <c r="D40" s="26"/>
      <c r="E40" s="26"/>
      <c r="F40" s="26" t="s">
        <v>556</v>
      </c>
      <c r="G40" s="26"/>
      <c r="H40" s="26"/>
      <c r="I40" s="26"/>
      <c r="J40" s="32"/>
      <c r="K40" s="29"/>
      <c r="L40" s="32"/>
      <c r="M40" s="29"/>
      <c r="N40" s="32"/>
      <c r="O40" s="29"/>
      <c r="P40" s="31"/>
    </row>
    <row r="41" spans="1:16">
      <c r="A41" s="26"/>
      <c r="B41" s="26"/>
      <c r="C41" s="26"/>
      <c r="D41" s="26"/>
      <c r="E41" s="26"/>
      <c r="F41" s="26"/>
      <c r="G41" s="26" t="s">
        <v>557</v>
      </c>
      <c r="H41" s="26"/>
      <c r="I41" s="26"/>
      <c r="J41" s="32">
        <v>3423</v>
      </c>
      <c r="K41" s="29"/>
      <c r="L41" s="32">
        <v>3000</v>
      </c>
      <c r="M41" s="29"/>
      <c r="N41" s="32">
        <f>ROUND((J41-L41),5)</f>
        <v>423</v>
      </c>
      <c r="O41" s="29"/>
      <c r="P41" s="31">
        <f>ROUND(IF(L41=0, IF(J41=0, 0, 1), J41/L41),5)</f>
        <v>1.141</v>
      </c>
    </row>
    <row r="42" spans="1:16">
      <c r="A42" s="26"/>
      <c r="B42" s="26"/>
      <c r="C42" s="26"/>
      <c r="D42" s="26"/>
      <c r="E42" s="26"/>
      <c r="F42" s="26"/>
      <c r="G42" s="26" t="s">
        <v>843</v>
      </c>
      <c r="H42" s="26"/>
      <c r="I42" s="26"/>
      <c r="J42" s="32">
        <v>1993.61</v>
      </c>
      <c r="K42" s="29"/>
      <c r="L42" s="32">
        <v>2250</v>
      </c>
      <c r="M42" s="29"/>
      <c r="N42" s="32">
        <f>ROUND((J42-L42),5)</f>
        <v>-256.39</v>
      </c>
      <c r="O42" s="29"/>
      <c r="P42" s="31">
        <f>ROUND(IF(L42=0, IF(J42=0, 0, 1), J42/L42),5)</f>
        <v>0.88605</v>
      </c>
    </row>
    <row r="43" spans="1:16">
      <c r="A43" s="26"/>
      <c r="B43" s="26"/>
      <c r="C43" s="26"/>
      <c r="D43" s="26"/>
      <c r="E43" s="26"/>
      <c r="F43" s="26"/>
      <c r="G43" s="26" t="s">
        <v>563</v>
      </c>
      <c r="H43" s="26"/>
      <c r="I43" s="26"/>
      <c r="J43" s="32">
        <v>20510</v>
      </c>
      <c r="K43" s="29"/>
      <c r="L43" s="32">
        <v>20000</v>
      </c>
      <c r="M43" s="29"/>
      <c r="N43" s="32">
        <f>ROUND((J43-L43),5)</f>
        <v>510</v>
      </c>
      <c r="O43" s="29"/>
      <c r="P43" s="31">
        <f>ROUND(IF(L43=0, IF(J43=0, 0, 1), J43/L43),5)</f>
        <v>1.0255000000000001</v>
      </c>
    </row>
    <row r="44" spans="1:16" ht="15" thickBot="1">
      <c r="A44" s="26"/>
      <c r="B44" s="26"/>
      <c r="C44" s="26"/>
      <c r="D44" s="26"/>
      <c r="E44" s="26"/>
      <c r="F44" s="26"/>
      <c r="G44" s="26" t="s">
        <v>567</v>
      </c>
      <c r="H44" s="26"/>
      <c r="I44" s="26"/>
      <c r="J44" s="36">
        <v>23647</v>
      </c>
      <c r="K44" s="29"/>
      <c r="L44" s="36">
        <v>20000</v>
      </c>
      <c r="M44" s="29"/>
      <c r="N44" s="36">
        <f>ROUND((J44-L44),5)</f>
        <v>3647</v>
      </c>
      <c r="O44" s="29"/>
      <c r="P44" s="35">
        <f>ROUND(IF(L44=0, IF(J44=0, 0, 1), J44/L44),5)</f>
        <v>1.18235</v>
      </c>
    </row>
    <row r="45" spans="1:16">
      <c r="A45" s="26"/>
      <c r="B45" s="26"/>
      <c r="C45" s="26"/>
      <c r="D45" s="26"/>
      <c r="E45" s="26"/>
      <c r="F45" s="26" t="s">
        <v>571</v>
      </c>
      <c r="G45" s="26"/>
      <c r="H45" s="26"/>
      <c r="I45" s="26"/>
      <c r="J45" s="32">
        <f>ROUND(SUM(J40:J44),5)</f>
        <v>49573.61</v>
      </c>
      <c r="K45" s="29"/>
      <c r="L45" s="32">
        <f>ROUND(SUM(L40:L44),5)</f>
        <v>45250</v>
      </c>
      <c r="M45" s="29"/>
      <c r="N45" s="32">
        <f>ROUND((J45-L45),5)</f>
        <v>4323.6099999999997</v>
      </c>
      <c r="O45" s="29"/>
      <c r="P45" s="31">
        <f>ROUND(IF(L45=0, IF(J45=0, 0, 1), J45/L45),5)</f>
        <v>1.09555</v>
      </c>
    </row>
    <row r="46" spans="1:16">
      <c r="A46" s="26"/>
      <c r="B46" s="26"/>
      <c r="C46" s="26"/>
      <c r="D46" s="26"/>
      <c r="E46" s="26"/>
      <c r="F46" s="26" t="s">
        <v>572</v>
      </c>
      <c r="G46" s="26"/>
      <c r="H46" s="26"/>
      <c r="I46" s="26"/>
      <c r="J46" s="32"/>
      <c r="K46" s="29"/>
      <c r="L46" s="32"/>
      <c r="M46" s="29"/>
      <c r="N46" s="32"/>
      <c r="O46" s="29"/>
      <c r="P46" s="31"/>
    </row>
    <row r="47" spans="1:16">
      <c r="A47" s="26"/>
      <c r="B47" s="26"/>
      <c r="C47" s="26"/>
      <c r="D47" s="26"/>
      <c r="E47" s="26"/>
      <c r="F47" s="26"/>
      <c r="G47" s="26" t="s">
        <v>573</v>
      </c>
      <c r="H47" s="26"/>
      <c r="I47" s="26"/>
      <c r="J47" s="32">
        <v>3842.09</v>
      </c>
      <c r="K47" s="29"/>
      <c r="L47" s="32">
        <v>1800</v>
      </c>
      <c r="M47" s="29"/>
      <c r="N47" s="32">
        <f>ROUND((J47-L47),5)</f>
        <v>2042.09</v>
      </c>
      <c r="O47" s="29"/>
      <c r="P47" s="31">
        <f>ROUND(IF(L47=0, IF(J47=0, 0, 1), J47/L47),5)</f>
        <v>2.13449</v>
      </c>
    </row>
    <row r="48" spans="1:16">
      <c r="A48" s="26"/>
      <c r="B48" s="26"/>
      <c r="C48" s="26"/>
      <c r="D48" s="26"/>
      <c r="E48" s="26"/>
      <c r="F48" s="26"/>
      <c r="G48" s="26" t="s">
        <v>844</v>
      </c>
      <c r="H48" s="26"/>
      <c r="I48" s="26"/>
      <c r="J48" s="32">
        <v>0</v>
      </c>
      <c r="K48" s="29"/>
      <c r="L48" s="32">
        <v>1800</v>
      </c>
      <c r="M48" s="29"/>
      <c r="N48" s="32">
        <f>ROUND((J48-L48),5)</f>
        <v>-1800</v>
      </c>
      <c r="O48" s="29"/>
      <c r="P48" s="31">
        <f>ROUND(IF(L48=0, IF(J48=0, 0, 1), J48/L48),5)</f>
        <v>0</v>
      </c>
    </row>
    <row r="49" spans="1:16">
      <c r="A49" s="26"/>
      <c r="B49" s="26"/>
      <c r="C49" s="26"/>
      <c r="D49" s="26"/>
      <c r="E49" s="26"/>
      <c r="F49" s="26"/>
      <c r="G49" s="26" t="s">
        <v>845</v>
      </c>
      <c r="H49" s="26"/>
      <c r="I49" s="26"/>
      <c r="J49" s="32">
        <v>7720</v>
      </c>
      <c r="K49" s="29"/>
      <c r="L49" s="32">
        <v>15000</v>
      </c>
      <c r="M49" s="29"/>
      <c r="N49" s="32">
        <f>ROUND((J49-L49),5)</f>
        <v>-7280</v>
      </c>
      <c r="O49" s="29"/>
      <c r="P49" s="31">
        <f>ROUND(IF(L49=0, IF(J49=0, 0, 1), J49/L49),5)</f>
        <v>0.51466999999999996</v>
      </c>
    </row>
    <row r="50" spans="1:16">
      <c r="A50" s="26"/>
      <c r="B50" s="26"/>
      <c r="C50" s="26"/>
      <c r="D50" s="26"/>
      <c r="E50" s="26"/>
      <c r="F50" s="26"/>
      <c r="G50" s="26" t="s">
        <v>846</v>
      </c>
      <c r="H50" s="26"/>
      <c r="I50" s="26"/>
      <c r="J50" s="32">
        <v>0</v>
      </c>
      <c r="K50" s="29"/>
      <c r="L50" s="32">
        <v>1500</v>
      </c>
      <c r="M50" s="29"/>
      <c r="N50" s="32">
        <f>ROUND((J50-L50),5)</f>
        <v>-1500</v>
      </c>
      <c r="O50" s="29"/>
      <c r="P50" s="31">
        <f>ROUND(IF(L50=0, IF(J50=0, 0, 1), J50/L50),5)</f>
        <v>0</v>
      </c>
    </row>
    <row r="51" spans="1:16">
      <c r="A51" s="26"/>
      <c r="B51" s="26"/>
      <c r="C51" s="26"/>
      <c r="D51" s="26"/>
      <c r="E51" s="26"/>
      <c r="F51" s="26"/>
      <c r="G51" s="26" t="s">
        <v>847</v>
      </c>
      <c r="H51" s="26"/>
      <c r="I51" s="26"/>
      <c r="J51" s="32">
        <v>0</v>
      </c>
      <c r="K51" s="29"/>
      <c r="L51" s="32">
        <v>500</v>
      </c>
      <c r="M51" s="29"/>
      <c r="N51" s="32">
        <f>ROUND((J51-L51),5)</f>
        <v>-500</v>
      </c>
      <c r="O51" s="29"/>
      <c r="P51" s="31">
        <f>ROUND(IF(L51=0, IF(J51=0, 0, 1), J51/L51),5)</f>
        <v>0</v>
      </c>
    </row>
    <row r="52" spans="1:16" ht="15" thickBot="1">
      <c r="A52" s="26"/>
      <c r="B52" s="26"/>
      <c r="C52" s="26"/>
      <c r="D52" s="26"/>
      <c r="E52" s="26"/>
      <c r="F52" s="26"/>
      <c r="G52" s="26" t="s">
        <v>577</v>
      </c>
      <c r="H52" s="26"/>
      <c r="I52" s="26"/>
      <c r="J52" s="36">
        <v>3591.3</v>
      </c>
      <c r="K52" s="29"/>
      <c r="L52" s="36">
        <v>1500</v>
      </c>
      <c r="M52" s="29"/>
      <c r="N52" s="36">
        <f>ROUND((J52-L52),5)</f>
        <v>2091.3000000000002</v>
      </c>
      <c r="O52" s="29"/>
      <c r="P52" s="35">
        <f>ROUND(IF(L52=0, IF(J52=0, 0, 1), J52/L52),5)</f>
        <v>2.3942000000000001</v>
      </c>
    </row>
    <row r="53" spans="1:16">
      <c r="A53" s="26"/>
      <c r="B53" s="26"/>
      <c r="C53" s="26"/>
      <c r="D53" s="26"/>
      <c r="E53" s="26"/>
      <c r="F53" s="26" t="s">
        <v>587</v>
      </c>
      <c r="G53" s="26"/>
      <c r="H53" s="26"/>
      <c r="I53" s="26"/>
      <c r="J53" s="32">
        <f>ROUND(SUM(J46:J52),5)</f>
        <v>15153.39</v>
      </c>
      <c r="K53" s="29"/>
      <c r="L53" s="32">
        <f>ROUND(SUM(L46:L52),5)</f>
        <v>22100</v>
      </c>
      <c r="M53" s="29"/>
      <c r="N53" s="32">
        <f>ROUND((J53-L53),5)</f>
        <v>-6946.61</v>
      </c>
      <c r="O53" s="29"/>
      <c r="P53" s="31">
        <f>ROUND(IF(L53=0, IF(J53=0, 0, 1), J53/L53),5)</f>
        <v>0.68567</v>
      </c>
    </row>
    <row r="54" spans="1:16">
      <c r="A54" s="26"/>
      <c r="B54" s="26"/>
      <c r="C54" s="26"/>
      <c r="D54" s="26"/>
      <c r="E54" s="26"/>
      <c r="F54" s="26" t="s">
        <v>588</v>
      </c>
      <c r="G54" s="26"/>
      <c r="H54" s="26"/>
      <c r="I54" s="26"/>
      <c r="J54" s="32"/>
      <c r="K54" s="29"/>
      <c r="L54" s="32"/>
      <c r="M54" s="29"/>
      <c r="N54" s="32"/>
      <c r="O54" s="29"/>
      <c r="P54" s="31"/>
    </row>
    <row r="55" spans="1:16">
      <c r="A55" s="26"/>
      <c r="B55" s="26"/>
      <c r="C55" s="26"/>
      <c r="D55" s="26"/>
      <c r="E55" s="26"/>
      <c r="F55" s="26"/>
      <c r="G55" s="26" t="s">
        <v>589</v>
      </c>
      <c r="H55" s="26"/>
      <c r="I55" s="26"/>
      <c r="J55" s="32"/>
      <c r="K55" s="29"/>
      <c r="L55" s="32"/>
      <c r="M55" s="29"/>
      <c r="N55" s="32"/>
      <c r="O55" s="29"/>
      <c r="P55" s="31"/>
    </row>
    <row r="56" spans="1:16">
      <c r="A56" s="26"/>
      <c r="B56" s="26"/>
      <c r="C56" s="26"/>
      <c r="D56" s="26"/>
      <c r="E56" s="26"/>
      <c r="F56" s="26"/>
      <c r="G56" s="26"/>
      <c r="H56" s="26" t="s">
        <v>590</v>
      </c>
      <c r="I56" s="26"/>
      <c r="J56" s="32"/>
      <c r="K56" s="29"/>
      <c r="L56" s="32"/>
      <c r="M56" s="29"/>
      <c r="N56" s="32"/>
      <c r="O56" s="29"/>
      <c r="P56" s="31"/>
    </row>
    <row r="57" spans="1:16">
      <c r="A57" s="26"/>
      <c r="B57" s="26"/>
      <c r="C57" s="26"/>
      <c r="D57" s="26"/>
      <c r="E57" s="26"/>
      <c r="F57" s="26"/>
      <c r="G57" s="26"/>
      <c r="H57" s="26"/>
      <c r="I57" s="26" t="s">
        <v>591</v>
      </c>
      <c r="J57" s="32">
        <v>95954.25</v>
      </c>
      <c r="K57" s="29"/>
      <c r="L57" s="32">
        <v>126000</v>
      </c>
      <c r="M57" s="29"/>
      <c r="N57" s="32">
        <f>ROUND((J57-L57),5)</f>
        <v>-30045.75</v>
      </c>
      <c r="O57" s="29"/>
      <c r="P57" s="31">
        <f>ROUND(IF(L57=0, IF(J57=0, 0, 1), J57/L57),5)</f>
        <v>0.76153999999999999</v>
      </c>
    </row>
    <row r="58" spans="1:16">
      <c r="A58" s="26"/>
      <c r="B58" s="26"/>
      <c r="C58" s="26"/>
      <c r="D58" s="26"/>
      <c r="E58" s="26"/>
      <c r="F58" s="26"/>
      <c r="G58" s="26"/>
      <c r="H58" s="26"/>
      <c r="I58" s="26" t="s">
        <v>593</v>
      </c>
      <c r="J58" s="32">
        <v>8505</v>
      </c>
      <c r="K58" s="29"/>
      <c r="L58" s="32">
        <v>11340</v>
      </c>
      <c r="M58" s="29"/>
      <c r="N58" s="32">
        <f>ROUND((J58-L58),5)</f>
        <v>-2835</v>
      </c>
      <c r="O58" s="29"/>
      <c r="P58" s="31">
        <f>ROUND(IF(L58=0, IF(J58=0, 0, 1), J58/L58),5)</f>
        <v>0.75</v>
      </c>
    </row>
    <row r="59" spans="1:16">
      <c r="A59" s="26"/>
      <c r="B59" s="26"/>
      <c r="C59" s="26"/>
      <c r="D59" s="26"/>
      <c r="E59" s="26"/>
      <c r="F59" s="26"/>
      <c r="G59" s="26"/>
      <c r="H59" s="26"/>
      <c r="I59" s="26" t="s">
        <v>595</v>
      </c>
      <c r="J59" s="32">
        <v>3024</v>
      </c>
      <c r="K59" s="29"/>
      <c r="L59" s="32">
        <v>4032</v>
      </c>
      <c r="M59" s="29"/>
      <c r="N59" s="32">
        <f>ROUND((J59-L59),5)</f>
        <v>-1008</v>
      </c>
      <c r="O59" s="29"/>
      <c r="P59" s="31">
        <f>ROUND(IF(L59=0, IF(J59=0, 0, 1), J59/L59),5)</f>
        <v>0.75</v>
      </c>
    </row>
    <row r="60" spans="1:16">
      <c r="A60" s="26"/>
      <c r="B60" s="26"/>
      <c r="C60" s="26"/>
      <c r="D60" s="26"/>
      <c r="E60" s="26"/>
      <c r="F60" s="26"/>
      <c r="G60" s="26"/>
      <c r="H60" s="26"/>
      <c r="I60" s="26" t="s">
        <v>848</v>
      </c>
      <c r="J60" s="32">
        <v>0</v>
      </c>
      <c r="K60" s="29"/>
      <c r="L60" s="32">
        <v>0</v>
      </c>
      <c r="M60" s="29"/>
      <c r="N60" s="32">
        <f>ROUND((J60-L60),5)</f>
        <v>0</v>
      </c>
      <c r="O60" s="29"/>
      <c r="P60" s="31">
        <f>ROUND(IF(L60=0, IF(J60=0, 0, 1), J60/L60),5)</f>
        <v>0</v>
      </c>
    </row>
    <row r="61" spans="1:16">
      <c r="A61" s="26"/>
      <c r="B61" s="26"/>
      <c r="C61" s="26"/>
      <c r="D61" s="26"/>
      <c r="E61" s="26"/>
      <c r="F61" s="26"/>
      <c r="G61" s="26"/>
      <c r="H61" s="26"/>
      <c r="I61" s="26" t="s">
        <v>922</v>
      </c>
      <c r="J61" s="32">
        <v>1544.42</v>
      </c>
      <c r="K61" s="29"/>
      <c r="L61" s="32"/>
      <c r="M61" s="29"/>
      <c r="N61" s="32"/>
      <c r="O61" s="29"/>
      <c r="P61" s="31"/>
    </row>
    <row r="62" spans="1:16">
      <c r="A62" s="26"/>
      <c r="B62" s="26"/>
      <c r="C62" s="26"/>
      <c r="D62" s="26"/>
      <c r="E62" s="26"/>
      <c r="F62" s="26"/>
      <c r="G62" s="26"/>
      <c r="H62" s="26"/>
      <c r="I62" s="26" t="s">
        <v>923</v>
      </c>
      <c r="J62" s="32">
        <v>2786.68</v>
      </c>
      <c r="K62" s="29"/>
      <c r="L62" s="32"/>
      <c r="M62" s="29"/>
      <c r="N62" s="32"/>
      <c r="O62" s="29"/>
      <c r="P62" s="31"/>
    </row>
    <row r="63" spans="1:16" ht="15" thickBot="1">
      <c r="A63" s="26"/>
      <c r="B63" s="26"/>
      <c r="C63" s="26"/>
      <c r="D63" s="26"/>
      <c r="E63" s="26"/>
      <c r="F63" s="26"/>
      <c r="G63" s="26"/>
      <c r="H63" s="26"/>
      <c r="I63" s="26" t="s">
        <v>849</v>
      </c>
      <c r="J63" s="36">
        <v>0</v>
      </c>
      <c r="K63" s="29"/>
      <c r="L63" s="36">
        <v>360</v>
      </c>
      <c r="M63" s="29"/>
      <c r="N63" s="36">
        <f>ROUND((J63-L63),5)</f>
        <v>-360</v>
      </c>
      <c r="O63" s="29"/>
      <c r="P63" s="35">
        <f>ROUND(IF(L63=0, IF(J63=0, 0, 1), J63/L63),5)</f>
        <v>0</v>
      </c>
    </row>
    <row r="64" spans="1:16">
      <c r="A64" s="26"/>
      <c r="B64" s="26"/>
      <c r="C64" s="26"/>
      <c r="D64" s="26"/>
      <c r="E64" s="26"/>
      <c r="F64" s="26"/>
      <c r="G64" s="26"/>
      <c r="H64" s="26" t="s">
        <v>597</v>
      </c>
      <c r="I64" s="26"/>
      <c r="J64" s="32">
        <f>ROUND(SUM(J56:J63),5)</f>
        <v>111814.35</v>
      </c>
      <c r="K64" s="29"/>
      <c r="L64" s="32">
        <f>ROUND(SUM(L56:L63),5)</f>
        <v>141732</v>
      </c>
      <c r="M64" s="29"/>
      <c r="N64" s="32">
        <f>ROUND((J64-L64),5)</f>
        <v>-29917.65</v>
      </c>
      <c r="O64" s="29"/>
      <c r="P64" s="31">
        <f>ROUND(IF(L64=0, IF(J64=0, 0, 1), J64/L64),5)</f>
        <v>0.78891</v>
      </c>
    </row>
    <row r="65" spans="1:16">
      <c r="A65" s="26"/>
      <c r="B65" s="26"/>
      <c r="C65" s="26"/>
      <c r="D65" s="26"/>
      <c r="E65" s="26"/>
      <c r="F65" s="26"/>
      <c r="G65" s="26"/>
      <c r="H65" s="26" t="s">
        <v>598</v>
      </c>
      <c r="I65" s="26"/>
      <c r="J65" s="32">
        <v>237394.02</v>
      </c>
      <c r="K65" s="29"/>
      <c r="L65" s="32">
        <v>284133</v>
      </c>
      <c r="M65" s="29"/>
      <c r="N65" s="32">
        <f>ROUND((J65-L65),5)</f>
        <v>-46738.98</v>
      </c>
      <c r="O65" s="29"/>
      <c r="P65" s="31">
        <f>ROUND(IF(L65=0, IF(J65=0, 0, 1), J65/L65),5)</f>
        <v>0.83550000000000002</v>
      </c>
    </row>
    <row r="66" spans="1:16">
      <c r="A66" s="26"/>
      <c r="B66" s="26"/>
      <c r="C66" s="26"/>
      <c r="D66" s="26"/>
      <c r="E66" s="26"/>
      <c r="F66" s="26"/>
      <c r="G66" s="26"/>
      <c r="H66" s="26" t="s">
        <v>924</v>
      </c>
      <c r="I66" s="26"/>
      <c r="J66" s="32">
        <v>1318.53</v>
      </c>
      <c r="K66" s="29"/>
      <c r="L66" s="32"/>
      <c r="M66" s="29"/>
      <c r="N66" s="32"/>
      <c r="O66" s="29"/>
      <c r="P66" s="31"/>
    </row>
    <row r="67" spans="1:16">
      <c r="A67" s="26"/>
      <c r="B67" s="26"/>
      <c r="C67" s="26"/>
      <c r="D67" s="26"/>
      <c r="E67" s="26"/>
      <c r="F67" s="26"/>
      <c r="G67" s="26"/>
      <c r="H67" s="26" t="s">
        <v>925</v>
      </c>
      <c r="I67" s="26"/>
      <c r="J67" s="32">
        <v>0</v>
      </c>
      <c r="K67" s="29"/>
      <c r="L67" s="32"/>
      <c r="M67" s="29"/>
      <c r="N67" s="32"/>
      <c r="O67" s="29"/>
      <c r="P67" s="31"/>
    </row>
    <row r="68" spans="1:16">
      <c r="A68" s="26"/>
      <c r="B68" s="26"/>
      <c r="C68" s="26"/>
      <c r="D68" s="26"/>
      <c r="E68" s="26"/>
      <c r="F68" s="26"/>
      <c r="G68" s="26"/>
      <c r="H68" s="26" t="s">
        <v>850</v>
      </c>
      <c r="I68" s="26"/>
      <c r="J68" s="32">
        <v>32978.730000000003</v>
      </c>
      <c r="K68" s="29"/>
      <c r="L68" s="32">
        <v>44910</v>
      </c>
      <c r="M68" s="29"/>
      <c r="N68" s="32">
        <f>ROUND((J68-L68),5)</f>
        <v>-11931.27</v>
      </c>
      <c r="O68" s="29"/>
      <c r="P68" s="31">
        <f>ROUND(IF(L68=0, IF(J68=0, 0, 1), J68/L68),5)</f>
        <v>0.73433000000000004</v>
      </c>
    </row>
    <row r="69" spans="1:16">
      <c r="A69" s="26"/>
      <c r="B69" s="26"/>
      <c r="C69" s="26"/>
      <c r="D69" s="26"/>
      <c r="E69" s="26"/>
      <c r="F69" s="26"/>
      <c r="G69" s="26"/>
      <c r="H69" s="26" t="s">
        <v>851</v>
      </c>
      <c r="I69" s="26"/>
      <c r="J69" s="32">
        <v>9951.08</v>
      </c>
      <c r="K69" s="29"/>
      <c r="L69" s="32">
        <v>33807</v>
      </c>
      <c r="M69" s="29"/>
      <c r="N69" s="32">
        <f>ROUND((J69-L69),5)</f>
        <v>-23855.919999999998</v>
      </c>
      <c r="O69" s="29"/>
      <c r="P69" s="31">
        <f>ROUND(IF(L69=0, IF(J69=0, 0, 1), J69/L69),5)</f>
        <v>0.29435</v>
      </c>
    </row>
    <row r="70" spans="1:16">
      <c r="A70" s="26"/>
      <c r="B70" s="26"/>
      <c r="C70" s="26"/>
      <c r="D70" s="26"/>
      <c r="E70" s="26"/>
      <c r="F70" s="26"/>
      <c r="G70" s="26"/>
      <c r="H70" s="26" t="s">
        <v>600</v>
      </c>
      <c r="I70" s="26"/>
      <c r="J70" s="32">
        <v>19838.68</v>
      </c>
      <c r="K70" s="29"/>
      <c r="L70" s="32">
        <v>15120</v>
      </c>
      <c r="M70" s="29"/>
      <c r="N70" s="32">
        <f>ROUND((J70-L70),5)</f>
        <v>4718.68</v>
      </c>
      <c r="O70" s="29"/>
      <c r="P70" s="31">
        <f>ROUND(IF(L70=0, IF(J70=0, 0, 1), J70/L70),5)</f>
        <v>1.3120799999999999</v>
      </c>
    </row>
    <row r="71" spans="1:16" ht="15" thickBot="1">
      <c r="A71" s="26"/>
      <c r="B71" s="26"/>
      <c r="C71" s="26"/>
      <c r="D71" s="26"/>
      <c r="E71" s="26"/>
      <c r="F71" s="26"/>
      <c r="G71" s="26"/>
      <c r="H71" s="26" t="s">
        <v>603</v>
      </c>
      <c r="I71" s="26"/>
      <c r="J71" s="36">
        <v>54741.33</v>
      </c>
      <c r="K71" s="29"/>
      <c r="L71" s="36">
        <v>67875</v>
      </c>
      <c r="M71" s="29"/>
      <c r="N71" s="36">
        <f>ROUND((J71-L71),5)</f>
        <v>-13133.67</v>
      </c>
      <c r="O71" s="29"/>
      <c r="P71" s="35">
        <f>ROUND(IF(L71=0, IF(J71=0, 0, 1), J71/L71),5)</f>
        <v>0.80649999999999999</v>
      </c>
    </row>
    <row r="72" spans="1:16">
      <c r="A72" s="26"/>
      <c r="B72" s="26"/>
      <c r="C72" s="26"/>
      <c r="D72" s="26"/>
      <c r="E72" s="26"/>
      <c r="F72" s="26"/>
      <c r="G72" s="26" t="s">
        <v>605</v>
      </c>
      <c r="H72" s="26"/>
      <c r="I72" s="26"/>
      <c r="J72" s="32">
        <f>ROUND(J55+SUM(J64:J71),5)</f>
        <v>468036.72</v>
      </c>
      <c r="K72" s="29"/>
      <c r="L72" s="32">
        <f>ROUND(L55+SUM(L64:L71),5)</f>
        <v>587577</v>
      </c>
      <c r="M72" s="29"/>
      <c r="N72" s="32">
        <f>ROUND((J72-L72),5)</f>
        <v>-119540.28</v>
      </c>
      <c r="O72" s="29"/>
      <c r="P72" s="31">
        <f>ROUND(IF(L72=0, IF(J72=0, 0, 1), J72/L72),5)</f>
        <v>0.79654999999999998</v>
      </c>
    </row>
    <row r="73" spans="1:16">
      <c r="A73" s="26"/>
      <c r="B73" s="26"/>
      <c r="C73" s="26"/>
      <c r="D73" s="26"/>
      <c r="E73" s="26"/>
      <c r="F73" s="26"/>
      <c r="G73" s="26" t="s">
        <v>606</v>
      </c>
      <c r="H73" s="26"/>
      <c r="I73" s="26"/>
      <c r="J73" s="32">
        <v>5906</v>
      </c>
      <c r="K73" s="29"/>
      <c r="L73" s="32"/>
      <c r="M73" s="29"/>
      <c r="N73" s="32"/>
      <c r="O73" s="29"/>
      <c r="P73" s="31"/>
    </row>
    <row r="74" spans="1:16">
      <c r="A74" s="26"/>
      <c r="B74" s="26"/>
      <c r="C74" s="26"/>
      <c r="D74" s="26"/>
      <c r="E74" s="26"/>
      <c r="F74" s="26"/>
      <c r="G74" s="26" t="s">
        <v>608</v>
      </c>
      <c r="H74" s="26"/>
      <c r="I74" s="26"/>
      <c r="J74" s="32"/>
      <c r="K74" s="29"/>
      <c r="L74" s="32"/>
      <c r="M74" s="29"/>
      <c r="N74" s="32"/>
      <c r="O74" s="29"/>
      <c r="P74" s="31"/>
    </row>
    <row r="75" spans="1:16">
      <c r="A75" s="26"/>
      <c r="B75" s="26"/>
      <c r="C75" s="26"/>
      <c r="D75" s="26"/>
      <c r="E75" s="26"/>
      <c r="F75" s="26"/>
      <c r="G75" s="26"/>
      <c r="H75" s="26" t="s">
        <v>609</v>
      </c>
      <c r="I75" s="26"/>
      <c r="J75" s="32">
        <v>23205.31</v>
      </c>
      <c r="K75" s="29"/>
      <c r="L75" s="32">
        <v>31680.720000000001</v>
      </c>
      <c r="M75" s="29"/>
      <c r="N75" s="32">
        <f>ROUND((J75-L75),5)</f>
        <v>-8475.41</v>
      </c>
      <c r="O75" s="29"/>
      <c r="P75" s="31">
        <f>ROUND(IF(L75=0, IF(J75=0, 0, 1), J75/L75),5)</f>
        <v>0.73246999999999995</v>
      </c>
    </row>
    <row r="76" spans="1:16">
      <c r="A76" s="26"/>
      <c r="B76" s="26"/>
      <c r="C76" s="26"/>
      <c r="D76" s="26"/>
      <c r="E76" s="26"/>
      <c r="F76" s="26"/>
      <c r="G76" s="26"/>
      <c r="H76" s="26" t="s">
        <v>611</v>
      </c>
      <c r="I76" s="26"/>
      <c r="J76" s="32">
        <v>8250.73</v>
      </c>
      <c r="K76" s="29"/>
      <c r="L76" s="32">
        <v>11264.28</v>
      </c>
      <c r="M76" s="29"/>
      <c r="N76" s="32">
        <f>ROUND((J76-L76),5)</f>
        <v>-3013.55</v>
      </c>
      <c r="O76" s="29"/>
      <c r="P76" s="31">
        <f>ROUND(IF(L76=0, IF(J76=0, 0, 1), J76/L76),5)</f>
        <v>0.73246999999999995</v>
      </c>
    </row>
    <row r="77" spans="1:16">
      <c r="A77" s="26"/>
      <c r="B77" s="26"/>
      <c r="C77" s="26"/>
      <c r="D77" s="26"/>
      <c r="E77" s="26"/>
      <c r="F77" s="26"/>
      <c r="G77" s="26"/>
      <c r="H77" s="26" t="s">
        <v>613</v>
      </c>
      <c r="I77" s="26"/>
      <c r="J77" s="32">
        <v>47073.39</v>
      </c>
      <c r="K77" s="29"/>
      <c r="L77" s="32">
        <v>80571</v>
      </c>
      <c r="M77" s="29"/>
      <c r="N77" s="32">
        <f>ROUND((J77-L77),5)</f>
        <v>-33497.61</v>
      </c>
      <c r="O77" s="29"/>
      <c r="P77" s="31">
        <f>ROUND(IF(L77=0, IF(J77=0, 0, 1), J77/L77),5)</f>
        <v>0.58425000000000005</v>
      </c>
    </row>
    <row r="78" spans="1:16">
      <c r="A78" s="26"/>
      <c r="B78" s="26"/>
      <c r="C78" s="26"/>
      <c r="D78" s="26"/>
      <c r="E78" s="26"/>
      <c r="F78" s="26"/>
      <c r="G78" s="26"/>
      <c r="H78" s="26" t="s">
        <v>852</v>
      </c>
      <c r="I78" s="26"/>
      <c r="J78" s="32">
        <v>0</v>
      </c>
      <c r="K78" s="29"/>
      <c r="L78" s="32">
        <v>44409</v>
      </c>
      <c r="M78" s="29"/>
      <c r="N78" s="32">
        <f>ROUND((J78-L78),5)</f>
        <v>-44409</v>
      </c>
      <c r="O78" s="29"/>
      <c r="P78" s="31">
        <f>ROUND(IF(L78=0, IF(J78=0, 0, 1), J78/L78),5)</f>
        <v>0</v>
      </c>
    </row>
    <row r="79" spans="1:16">
      <c r="A79" s="26"/>
      <c r="B79" s="26"/>
      <c r="C79" s="26"/>
      <c r="D79" s="26"/>
      <c r="E79" s="26"/>
      <c r="F79" s="26"/>
      <c r="G79" s="26"/>
      <c r="H79" s="26" t="s">
        <v>853</v>
      </c>
      <c r="I79" s="26"/>
      <c r="J79" s="32">
        <v>0</v>
      </c>
      <c r="K79" s="29"/>
      <c r="L79" s="32">
        <v>0</v>
      </c>
      <c r="M79" s="29"/>
      <c r="N79" s="32">
        <f>ROUND((J79-L79),5)</f>
        <v>0</v>
      </c>
      <c r="O79" s="29"/>
      <c r="P79" s="31">
        <f>ROUND(IF(L79=0, IF(J79=0, 0, 1), J79/L79),5)</f>
        <v>0</v>
      </c>
    </row>
    <row r="80" spans="1:16">
      <c r="A80" s="26"/>
      <c r="B80" s="26"/>
      <c r="C80" s="26"/>
      <c r="D80" s="26"/>
      <c r="E80" s="26"/>
      <c r="F80" s="26"/>
      <c r="G80" s="26"/>
      <c r="H80" s="26" t="s">
        <v>854</v>
      </c>
      <c r="I80" s="26"/>
      <c r="J80" s="32">
        <v>0</v>
      </c>
      <c r="K80" s="29"/>
      <c r="L80" s="32">
        <v>8000</v>
      </c>
      <c r="M80" s="29"/>
      <c r="N80" s="32">
        <f>ROUND((J80-L80),5)</f>
        <v>-8000</v>
      </c>
      <c r="O80" s="29"/>
      <c r="P80" s="31">
        <f>ROUND(IF(L80=0, IF(J80=0, 0, 1), J80/L80),5)</f>
        <v>0</v>
      </c>
    </row>
    <row r="81" spans="1:16">
      <c r="A81" s="26"/>
      <c r="B81" s="26"/>
      <c r="C81" s="26"/>
      <c r="D81" s="26"/>
      <c r="E81" s="26"/>
      <c r="F81" s="26"/>
      <c r="G81" s="26"/>
      <c r="H81" s="26" t="s">
        <v>855</v>
      </c>
      <c r="I81" s="26"/>
      <c r="J81" s="32">
        <v>0</v>
      </c>
      <c r="K81" s="29"/>
      <c r="L81" s="32">
        <v>0</v>
      </c>
      <c r="M81" s="29"/>
      <c r="N81" s="32">
        <f>ROUND((J81-L81),5)</f>
        <v>0</v>
      </c>
      <c r="O81" s="29"/>
      <c r="P81" s="31">
        <f>ROUND(IF(L81=0, IF(J81=0, 0, 1), J81/L81),5)</f>
        <v>0</v>
      </c>
    </row>
    <row r="82" spans="1:16" ht="15" thickBot="1">
      <c r="A82" s="26"/>
      <c r="B82" s="26"/>
      <c r="C82" s="26"/>
      <c r="D82" s="26"/>
      <c r="E82" s="26"/>
      <c r="F82" s="26"/>
      <c r="G82" s="26"/>
      <c r="H82" s="26" t="s">
        <v>856</v>
      </c>
      <c r="I82" s="26"/>
      <c r="J82" s="36">
        <v>106.75</v>
      </c>
      <c r="K82" s="29"/>
      <c r="L82" s="36">
        <v>150</v>
      </c>
      <c r="M82" s="29"/>
      <c r="N82" s="36">
        <f>ROUND((J82-L82),5)</f>
        <v>-43.25</v>
      </c>
      <c r="O82" s="29"/>
      <c r="P82" s="35">
        <f>ROUND(IF(L82=0, IF(J82=0, 0, 1), J82/L82),5)</f>
        <v>0.71167000000000002</v>
      </c>
    </row>
    <row r="83" spans="1:16">
      <c r="A83" s="26"/>
      <c r="B83" s="26"/>
      <c r="C83" s="26"/>
      <c r="D83" s="26"/>
      <c r="E83" s="26"/>
      <c r="F83" s="26"/>
      <c r="G83" s="26" t="s">
        <v>625</v>
      </c>
      <c r="H83" s="26"/>
      <c r="I83" s="26"/>
      <c r="J83" s="32">
        <f>ROUND(SUM(J74:J82),5)</f>
        <v>78636.179999999993</v>
      </c>
      <c r="K83" s="29"/>
      <c r="L83" s="32">
        <f>ROUND(SUM(L74:L82),5)</f>
        <v>176075</v>
      </c>
      <c r="M83" s="29"/>
      <c r="N83" s="32">
        <f>ROUND((J83-L83),5)</f>
        <v>-97438.82</v>
      </c>
      <c r="O83" s="29"/>
      <c r="P83" s="31">
        <f>ROUND(IF(L83=0, IF(J83=0, 0, 1), J83/L83),5)</f>
        <v>0.44661000000000001</v>
      </c>
    </row>
    <row r="84" spans="1:16">
      <c r="A84" s="26"/>
      <c r="B84" s="26"/>
      <c r="C84" s="26"/>
      <c r="D84" s="26"/>
      <c r="E84" s="26"/>
      <c r="F84" s="26"/>
      <c r="G84" s="26" t="s">
        <v>626</v>
      </c>
      <c r="H84" s="26"/>
      <c r="I84" s="26"/>
      <c r="J84" s="32"/>
      <c r="K84" s="29"/>
      <c r="L84" s="32"/>
      <c r="M84" s="29"/>
      <c r="N84" s="32"/>
      <c r="O84" s="29"/>
      <c r="P84" s="31"/>
    </row>
    <row r="85" spans="1:16">
      <c r="A85" s="26"/>
      <c r="B85" s="26"/>
      <c r="C85" s="26"/>
      <c r="D85" s="26"/>
      <c r="E85" s="26"/>
      <c r="F85" s="26"/>
      <c r="G85" s="26"/>
      <c r="H85" s="26" t="s">
        <v>627</v>
      </c>
      <c r="I85" s="26"/>
      <c r="J85" s="32">
        <v>3753.18</v>
      </c>
      <c r="K85" s="29"/>
      <c r="L85" s="32">
        <v>5817.96</v>
      </c>
      <c r="M85" s="29"/>
      <c r="N85" s="32">
        <f>ROUND((J85-L85),5)</f>
        <v>-2064.7800000000002</v>
      </c>
      <c r="O85" s="29"/>
      <c r="P85" s="31">
        <f>ROUND(IF(L85=0, IF(J85=0, 0, 1), J85/L85),5)</f>
        <v>0.64510000000000001</v>
      </c>
    </row>
    <row r="86" spans="1:16">
      <c r="A86" s="26"/>
      <c r="B86" s="26"/>
      <c r="C86" s="26"/>
      <c r="D86" s="26"/>
      <c r="E86" s="26"/>
      <c r="F86" s="26"/>
      <c r="G86" s="26"/>
      <c r="H86" s="26" t="s">
        <v>629</v>
      </c>
      <c r="I86" s="26"/>
      <c r="J86" s="32">
        <v>6743.72</v>
      </c>
      <c r="K86" s="29"/>
      <c r="L86" s="32">
        <v>9456</v>
      </c>
      <c r="M86" s="29"/>
      <c r="N86" s="32">
        <f>ROUND((J86-L86),5)</f>
        <v>-2712.28</v>
      </c>
      <c r="O86" s="29"/>
      <c r="P86" s="31">
        <f>ROUND(IF(L86=0, IF(J86=0, 0, 1), J86/L86),5)</f>
        <v>0.71316999999999997</v>
      </c>
    </row>
    <row r="87" spans="1:16" ht="15" thickBot="1">
      <c r="A87" s="26"/>
      <c r="B87" s="26"/>
      <c r="C87" s="26"/>
      <c r="D87" s="26"/>
      <c r="E87" s="26"/>
      <c r="F87" s="26"/>
      <c r="G87" s="26"/>
      <c r="H87" s="26" t="s">
        <v>631</v>
      </c>
      <c r="I87" s="26"/>
      <c r="J87" s="32">
        <v>637.24</v>
      </c>
      <c r="K87" s="29"/>
      <c r="L87" s="32">
        <v>1944</v>
      </c>
      <c r="M87" s="29"/>
      <c r="N87" s="32">
        <f>ROUND((J87-L87),5)</f>
        <v>-1306.76</v>
      </c>
      <c r="O87" s="29"/>
      <c r="P87" s="31">
        <f>ROUND(IF(L87=0, IF(J87=0, 0, 1), J87/L87),5)</f>
        <v>0.32779999999999998</v>
      </c>
    </row>
    <row r="88" spans="1:16" ht="15" thickBot="1">
      <c r="A88" s="26"/>
      <c r="B88" s="26"/>
      <c r="C88" s="26"/>
      <c r="D88" s="26"/>
      <c r="E88" s="26"/>
      <c r="F88" s="26"/>
      <c r="G88" s="26" t="s">
        <v>633</v>
      </c>
      <c r="H88" s="26"/>
      <c r="I88" s="26"/>
      <c r="J88" s="33">
        <f>ROUND(SUM(J84:J87),5)</f>
        <v>11134.14</v>
      </c>
      <c r="K88" s="29"/>
      <c r="L88" s="33">
        <f>ROUND(SUM(L84:L87),5)</f>
        <v>17217.96</v>
      </c>
      <c r="M88" s="29"/>
      <c r="N88" s="33">
        <f>ROUND((J88-L88),5)</f>
        <v>-6083.82</v>
      </c>
      <c r="O88" s="29"/>
      <c r="P88" s="34">
        <f>ROUND(IF(L88=0, IF(J88=0, 0, 1), J88/L88),5)</f>
        <v>0.64666000000000001</v>
      </c>
    </row>
    <row r="89" spans="1:16">
      <c r="A89" s="26"/>
      <c r="B89" s="26"/>
      <c r="C89" s="26"/>
      <c r="D89" s="26"/>
      <c r="E89" s="26"/>
      <c r="F89" s="26" t="s">
        <v>634</v>
      </c>
      <c r="G89" s="26"/>
      <c r="H89" s="26"/>
      <c r="I89" s="26"/>
      <c r="J89" s="32">
        <f>ROUND(J54+SUM(J72:J73)+J83+J88,5)</f>
        <v>563713.04</v>
      </c>
      <c r="K89" s="29"/>
      <c r="L89" s="32">
        <f>ROUND(L54+SUM(L72:L73)+L83+L88,5)</f>
        <v>780869.96</v>
      </c>
      <c r="M89" s="29"/>
      <c r="N89" s="32">
        <f>ROUND((J89-L89),5)</f>
        <v>-217156.92</v>
      </c>
      <c r="O89" s="29"/>
      <c r="P89" s="31">
        <f>ROUND(IF(L89=0, IF(J89=0, 0, 1), J89/L89),5)</f>
        <v>0.72189999999999999</v>
      </c>
    </row>
    <row r="90" spans="1:16">
      <c r="A90" s="26"/>
      <c r="B90" s="26"/>
      <c r="C90" s="26"/>
      <c r="D90" s="26"/>
      <c r="E90" s="26"/>
      <c r="F90" s="26" t="s">
        <v>635</v>
      </c>
      <c r="G90" s="26"/>
      <c r="H90" s="26"/>
      <c r="I90" s="26"/>
      <c r="J90" s="32"/>
      <c r="K90" s="29"/>
      <c r="L90" s="32"/>
      <c r="M90" s="29"/>
      <c r="N90" s="32"/>
      <c r="O90" s="29"/>
      <c r="P90" s="31"/>
    </row>
    <row r="91" spans="1:16">
      <c r="A91" s="26"/>
      <c r="B91" s="26"/>
      <c r="C91" s="26"/>
      <c r="D91" s="26"/>
      <c r="E91" s="26"/>
      <c r="F91" s="26"/>
      <c r="G91" s="26" t="s">
        <v>636</v>
      </c>
      <c r="H91" s="26"/>
      <c r="I91" s="26"/>
      <c r="J91" s="32">
        <v>4431.3999999999996</v>
      </c>
      <c r="K91" s="29"/>
      <c r="L91" s="32">
        <v>5000</v>
      </c>
      <c r="M91" s="29"/>
      <c r="N91" s="32">
        <f>ROUND((J91-L91),5)</f>
        <v>-568.6</v>
      </c>
      <c r="O91" s="29"/>
      <c r="P91" s="31">
        <f>ROUND(IF(L91=0, IF(J91=0, 0, 1), J91/L91),5)</f>
        <v>0.88627999999999996</v>
      </c>
    </row>
    <row r="92" spans="1:16">
      <c r="A92" s="26"/>
      <c r="B92" s="26"/>
      <c r="C92" s="26"/>
      <c r="D92" s="26"/>
      <c r="E92" s="26"/>
      <c r="F92" s="26"/>
      <c r="G92" s="26" t="s">
        <v>642</v>
      </c>
      <c r="H92" s="26"/>
      <c r="I92" s="26"/>
      <c r="J92" s="32">
        <v>13998.83</v>
      </c>
      <c r="K92" s="29"/>
      <c r="L92" s="32">
        <v>18500</v>
      </c>
      <c r="M92" s="29"/>
      <c r="N92" s="32">
        <f>ROUND((J92-L92),5)</f>
        <v>-4501.17</v>
      </c>
      <c r="O92" s="29"/>
      <c r="P92" s="31">
        <f>ROUND(IF(L92=0, IF(J92=0, 0, 1), J92/L92),5)</f>
        <v>0.75668999999999997</v>
      </c>
    </row>
    <row r="93" spans="1:16">
      <c r="A93" s="26"/>
      <c r="B93" s="26"/>
      <c r="C93" s="26"/>
      <c r="D93" s="26"/>
      <c r="E93" s="26"/>
      <c r="F93" s="26"/>
      <c r="G93" s="26" t="s">
        <v>857</v>
      </c>
      <c r="H93" s="26"/>
      <c r="I93" s="26"/>
      <c r="J93" s="32">
        <v>0</v>
      </c>
      <c r="K93" s="29"/>
      <c r="L93" s="32">
        <v>2500</v>
      </c>
      <c r="M93" s="29"/>
      <c r="N93" s="32">
        <f>ROUND((J93-L93),5)</f>
        <v>-2500</v>
      </c>
      <c r="O93" s="29"/>
      <c r="P93" s="31">
        <f>ROUND(IF(L93=0, IF(J93=0, 0, 1), J93/L93),5)</f>
        <v>0</v>
      </c>
    </row>
    <row r="94" spans="1:16" ht="15" thickBot="1">
      <c r="A94" s="26"/>
      <c r="B94" s="26"/>
      <c r="C94" s="26"/>
      <c r="D94" s="26"/>
      <c r="E94" s="26"/>
      <c r="F94" s="26"/>
      <c r="G94" s="26" t="s">
        <v>926</v>
      </c>
      <c r="H94" s="26"/>
      <c r="I94" s="26"/>
      <c r="J94" s="36">
        <v>5575</v>
      </c>
      <c r="K94" s="29"/>
      <c r="L94" s="36"/>
      <c r="M94" s="29"/>
      <c r="N94" s="36"/>
      <c r="O94" s="29"/>
      <c r="P94" s="35"/>
    </row>
    <row r="95" spans="1:16">
      <c r="A95" s="26"/>
      <c r="B95" s="26"/>
      <c r="C95" s="26"/>
      <c r="D95" s="26"/>
      <c r="E95" s="26"/>
      <c r="F95" s="26" t="s">
        <v>644</v>
      </c>
      <c r="G95" s="26"/>
      <c r="H95" s="26"/>
      <c r="I95" s="26"/>
      <c r="J95" s="32">
        <f>ROUND(SUM(J90:J94),5)</f>
        <v>24005.23</v>
      </c>
      <c r="K95" s="29"/>
      <c r="L95" s="32">
        <f>ROUND(SUM(L90:L94),5)</f>
        <v>26000</v>
      </c>
      <c r="M95" s="29"/>
      <c r="N95" s="32">
        <f>ROUND((J95-L95),5)</f>
        <v>-1994.77</v>
      </c>
      <c r="O95" s="29"/>
      <c r="P95" s="31">
        <f>ROUND(IF(L95=0, IF(J95=0, 0, 1), J95/L95),5)</f>
        <v>0.92327999999999999</v>
      </c>
    </row>
    <row r="96" spans="1:16">
      <c r="A96" s="26"/>
      <c r="B96" s="26"/>
      <c r="C96" s="26"/>
      <c r="D96" s="26"/>
      <c r="E96" s="26"/>
      <c r="F96" s="26" t="s">
        <v>645</v>
      </c>
      <c r="G96" s="26"/>
      <c r="H96" s="26"/>
      <c r="I96" s="26"/>
      <c r="J96" s="32"/>
      <c r="K96" s="29"/>
      <c r="L96" s="32"/>
      <c r="M96" s="29"/>
      <c r="N96" s="32"/>
      <c r="O96" s="29"/>
      <c r="P96" s="31"/>
    </row>
    <row r="97" spans="1:16">
      <c r="A97" s="26"/>
      <c r="B97" s="26"/>
      <c r="C97" s="26"/>
      <c r="D97" s="26"/>
      <c r="E97" s="26"/>
      <c r="F97" s="26"/>
      <c r="G97" s="26" t="s">
        <v>646</v>
      </c>
      <c r="H97" s="26"/>
      <c r="I97" s="26"/>
      <c r="J97" s="32"/>
      <c r="K97" s="29"/>
      <c r="L97" s="32"/>
      <c r="M97" s="29"/>
      <c r="N97" s="32"/>
      <c r="O97" s="29"/>
      <c r="P97" s="31"/>
    </row>
    <row r="98" spans="1:16">
      <c r="A98" s="26"/>
      <c r="B98" s="26"/>
      <c r="C98" s="26"/>
      <c r="D98" s="26"/>
      <c r="E98" s="26"/>
      <c r="F98" s="26"/>
      <c r="G98" s="26"/>
      <c r="H98" s="26" t="s">
        <v>647</v>
      </c>
      <c r="I98" s="26"/>
      <c r="J98" s="32"/>
      <c r="K98" s="29"/>
      <c r="L98" s="32"/>
      <c r="M98" s="29"/>
      <c r="N98" s="32"/>
      <c r="O98" s="29"/>
      <c r="P98" s="31"/>
    </row>
    <row r="99" spans="1:16">
      <c r="A99" s="26"/>
      <c r="B99" s="26"/>
      <c r="C99" s="26"/>
      <c r="D99" s="26"/>
      <c r="E99" s="26"/>
      <c r="F99" s="26"/>
      <c r="G99" s="26"/>
      <c r="H99" s="26"/>
      <c r="I99" s="26" t="s">
        <v>927</v>
      </c>
      <c r="J99" s="32">
        <v>183.34</v>
      </c>
      <c r="K99" s="29"/>
      <c r="L99" s="32"/>
      <c r="M99" s="29"/>
      <c r="N99" s="32"/>
      <c r="O99" s="29"/>
      <c r="P99" s="31"/>
    </row>
    <row r="100" spans="1:16" ht="15" thickBot="1">
      <c r="A100" s="26"/>
      <c r="B100" s="26"/>
      <c r="C100" s="26"/>
      <c r="D100" s="26"/>
      <c r="E100" s="26"/>
      <c r="F100" s="26"/>
      <c r="G100" s="26"/>
      <c r="H100" s="26"/>
      <c r="I100" s="26" t="s">
        <v>928</v>
      </c>
      <c r="J100" s="36">
        <v>32038.28</v>
      </c>
      <c r="K100" s="29"/>
      <c r="L100" s="36">
        <v>12000</v>
      </c>
      <c r="M100" s="29"/>
      <c r="N100" s="36">
        <f>ROUND((J100-L100),5)</f>
        <v>20038.28</v>
      </c>
      <c r="O100" s="29"/>
      <c r="P100" s="35">
        <f>ROUND(IF(L100=0, IF(J100=0, 0, 1), J100/L100),5)</f>
        <v>2.6698599999999999</v>
      </c>
    </row>
    <row r="101" spans="1:16">
      <c r="A101" s="26"/>
      <c r="B101" s="26"/>
      <c r="C101" s="26"/>
      <c r="D101" s="26"/>
      <c r="E101" s="26"/>
      <c r="F101" s="26"/>
      <c r="G101" s="26"/>
      <c r="H101" s="26" t="s">
        <v>654</v>
      </c>
      <c r="I101" s="26"/>
      <c r="J101" s="32">
        <f>ROUND(SUM(J98:J100),5)</f>
        <v>32221.62</v>
      </c>
      <c r="K101" s="29"/>
      <c r="L101" s="32">
        <f>ROUND(SUM(L98:L100),5)</f>
        <v>12000</v>
      </c>
      <c r="M101" s="29"/>
      <c r="N101" s="32">
        <f>ROUND((J101-L101),5)</f>
        <v>20221.62</v>
      </c>
      <c r="O101" s="29"/>
      <c r="P101" s="31">
        <f>ROUND(IF(L101=0, IF(J101=0, 0, 1), J101/L101),5)</f>
        <v>2.6851400000000001</v>
      </c>
    </row>
    <row r="102" spans="1:16">
      <c r="A102" s="26"/>
      <c r="B102" s="26"/>
      <c r="C102" s="26"/>
      <c r="D102" s="26"/>
      <c r="E102" s="26"/>
      <c r="F102" s="26"/>
      <c r="G102" s="26"/>
      <c r="H102" s="26" t="s">
        <v>858</v>
      </c>
      <c r="I102" s="26"/>
      <c r="J102" s="32">
        <v>2120</v>
      </c>
      <c r="K102" s="29"/>
      <c r="L102" s="32">
        <v>1200</v>
      </c>
      <c r="M102" s="29"/>
      <c r="N102" s="32">
        <f>ROUND((J102-L102),5)</f>
        <v>920</v>
      </c>
      <c r="O102" s="29"/>
      <c r="P102" s="31">
        <f>ROUND(IF(L102=0, IF(J102=0, 0, 1), J102/L102),5)</f>
        <v>1.76667</v>
      </c>
    </row>
    <row r="103" spans="1:16">
      <c r="A103" s="26"/>
      <c r="B103" s="26"/>
      <c r="C103" s="26"/>
      <c r="D103" s="26"/>
      <c r="E103" s="26"/>
      <c r="F103" s="26"/>
      <c r="G103" s="26"/>
      <c r="H103" s="26" t="s">
        <v>859</v>
      </c>
      <c r="I103" s="26"/>
      <c r="J103" s="32">
        <v>1335</v>
      </c>
      <c r="K103" s="29"/>
      <c r="L103" s="32">
        <v>1200</v>
      </c>
      <c r="M103" s="29"/>
      <c r="N103" s="32">
        <f>ROUND((J103-L103),5)</f>
        <v>135</v>
      </c>
      <c r="O103" s="29"/>
      <c r="P103" s="31">
        <f>ROUND(IF(L103=0, IF(J103=0, 0, 1), J103/L103),5)</f>
        <v>1.1125</v>
      </c>
    </row>
    <row r="104" spans="1:16" ht="15" thickBot="1">
      <c r="A104" s="26"/>
      <c r="B104" s="26"/>
      <c r="C104" s="26"/>
      <c r="D104" s="26"/>
      <c r="E104" s="26"/>
      <c r="F104" s="26"/>
      <c r="G104" s="26"/>
      <c r="H104" s="26" t="s">
        <v>860</v>
      </c>
      <c r="I104" s="26"/>
      <c r="J104" s="36">
        <v>2253.4299999999998</v>
      </c>
      <c r="K104" s="29"/>
      <c r="L104" s="36">
        <v>1500</v>
      </c>
      <c r="M104" s="29"/>
      <c r="N104" s="36">
        <f>ROUND((J104-L104),5)</f>
        <v>753.43</v>
      </c>
      <c r="O104" s="29"/>
      <c r="P104" s="35">
        <f>ROUND(IF(L104=0, IF(J104=0, 0, 1), J104/L104),5)</f>
        <v>1.5022899999999999</v>
      </c>
    </row>
    <row r="105" spans="1:16">
      <c r="A105" s="26"/>
      <c r="B105" s="26"/>
      <c r="C105" s="26"/>
      <c r="D105" s="26"/>
      <c r="E105" s="26"/>
      <c r="F105" s="26"/>
      <c r="G105" s="26" t="s">
        <v>655</v>
      </c>
      <c r="H105" s="26"/>
      <c r="I105" s="26"/>
      <c r="J105" s="32">
        <f>ROUND(J97+SUM(J101:J104),5)</f>
        <v>37930.050000000003</v>
      </c>
      <c r="K105" s="29"/>
      <c r="L105" s="32">
        <f>ROUND(L97+SUM(L101:L104),5)</f>
        <v>15900</v>
      </c>
      <c r="M105" s="29"/>
      <c r="N105" s="32">
        <f>ROUND((J105-L105),5)</f>
        <v>22030.05</v>
      </c>
      <c r="O105" s="29"/>
      <c r="P105" s="31">
        <f>ROUND(IF(L105=0, IF(J105=0, 0, 1), J105/L105),5)</f>
        <v>2.3855400000000002</v>
      </c>
    </row>
    <row r="106" spans="1:16">
      <c r="A106" s="26"/>
      <c r="B106" s="26"/>
      <c r="C106" s="26"/>
      <c r="D106" s="26"/>
      <c r="E106" s="26"/>
      <c r="F106" s="26"/>
      <c r="G106" s="26" t="s">
        <v>929</v>
      </c>
      <c r="H106" s="26"/>
      <c r="I106" s="26"/>
      <c r="J106" s="32">
        <v>2369.56</v>
      </c>
      <c r="K106" s="29"/>
      <c r="L106" s="32"/>
      <c r="M106" s="29"/>
      <c r="N106" s="32"/>
      <c r="O106" s="29"/>
      <c r="P106" s="31"/>
    </row>
    <row r="107" spans="1:16">
      <c r="A107" s="26"/>
      <c r="B107" s="26"/>
      <c r="C107" s="26"/>
      <c r="D107" s="26"/>
      <c r="E107" s="26"/>
      <c r="F107" s="26"/>
      <c r="G107" s="26" t="s">
        <v>656</v>
      </c>
      <c r="H107" s="26"/>
      <c r="I107" s="26"/>
      <c r="J107" s="32"/>
      <c r="K107" s="29"/>
      <c r="L107" s="32"/>
      <c r="M107" s="29"/>
      <c r="N107" s="32"/>
      <c r="O107" s="29"/>
      <c r="P107" s="31"/>
    </row>
    <row r="108" spans="1:16">
      <c r="A108" s="26"/>
      <c r="B108" s="26"/>
      <c r="C108" s="26"/>
      <c r="D108" s="26"/>
      <c r="E108" s="26"/>
      <c r="F108" s="26"/>
      <c r="G108" s="26"/>
      <c r="H108" s="26" t="s">
        <v>657</v>
      </c>
      <c r="I108" s="26"/>
      <c r="J108" s="32">
        <v>875.39</v>
      </c>
      <c r="K108" s="29"/>
      <c r="L108" s="32">
        <v>720</v>
      </c>
      <c r="M108" s="29"/>
      <c r="N108" s="32">
        <f>ROUND((J108-L108),5)</f>
        <v>155.38999999999999</v>
      </c>
      <c r="O108" s="29"/>
      <c r="P108" s="31">
        <f>ROUND(IF(L108=0, IF(J108=0, 0, 1), J108/L108),5)</f>
        <v>1.2158199999999999</v>
      </c>
    </row>
    <row r="109" spans="1:16">
      <c r="A109" s="26"/>
      <c r="B109" s="26"/>
      <c r="C109" s="26"/>
      <c r="D109" s="26"/>
      <c r="E109" s="26"/>
      <c r="F109" s="26"/>
      <c r="G109" s="26"/>
      <c r="H109" s="26" t="s">
        <v>861</v>
      </c>
      <c r="I109" s="26"/>
      <c r="J109" s="32">
        <v>1010.57</v>
      </c>
      <c r="K109" s="29"/>
      <c r="L109" s="32">
        <v>2000</v>
      </c>
      <c r="M109" s="29"/>
      <c r="N109" s="32">
        <f>ROUND((J109-L109),5)</f>
        <v>-989.43</v>
      </c>
      <c r="O109" s="29"/>
      <c r="P109" s="31">
        <f>ROUND(IF(L109=0, IF(J109=0, 0, 1), J109/L109),5)</f>
        <v>0.50529000000000002</v>
      </c>
    </row>
    <row r="110" spans="1:16">
      <c r="A110" s="26"/>
      <c r="B110" s="26"/>
      <c r="C110" s="26"/>
      <c r="D110" s="26"/>
      <c r="E110" s="26"/>
      <c r="F110" s="26"/>
      <c r="G110" s="26"/>
      <c r="H110" s="26" t="s">
        <v>659</v>
      </c>
      <c r="I110" s="26"/>
      <c r="J110" s="32">
        <v>3111.15</v>
      </c>
      <c r="K110" s="29"/>
      <c r="L110" s="32">
        <v>5100</v>
      </c>
      <c r="M110" s="29"/>
      <c r="N110" s="32">
        <f>ROUND((J110-L110),5)</f>
        <v>-1988.85</v>
      </c>
      <c r="O110" s="29"/>
      <c r="P110" s="31">
        <f>ROUND(IF(L110=0, IF(J110=0, 0, 1), J110/L110),5)</f>
        <v>0.61002999999999996</v>
      </c>
    </row>
    <row r="111" spans="1:16">
      <c r="A111" s="26"/>
      <c r="B111" s="26"/>
      <c r="C111" s="26"/>
      <c r="D111" s="26"/>
      <c r="E111" s="26"/>
      <c r="F111" s="26"/>
      <c r="G111" s="26"/>
      <c r="H111" s="26" t="s">
        <v>663</v>
      </c>
      <c r="I111" s="26"/>
      <c r="J111" s="32">
        <v>730.99</v>
      </c>
      <c r="K111" s="29"/>
      <c r="L111" s="32">
        <v>900</v>
      </c>
      <c r="M111" s="29"/>
      <c r="N111" s="32">
        <f>ROUND((J111-L111),5)</f>
        <v>-169.01</v>
      </c>
      <c r="O111" s="29"/>
      <c r="P111" s="31">
        <f>ROUND(IF(L111=0, IF(J111=0, 0, 1), J111/L111),5)</f>
        <v>0.81220999999999999</v>
      </c>
    </row>
    <row r="112" spans="1:16">
      <c r="A112" s="26"/>
      <c r="B112" s="26"/>
      <c r="C112" s="26"/>
      <c r="D112" s="26"/>
      <c r="E112" s="26"/>
      <c r="F112" s="26"/>
      <c r="G112" s="26"/>
      <c r="H112" s="26" t="s">
        <v>665</v>
      </c>
      <c r="I112" s="26"/>
      <c r="J112" s="32">
        <v>730.99</v>
      </c>
      <c r="K112" s="29"/>
      <c r="L112" s="32">
        <v>900</v>
      </c>
      <c r="M112" s="29"/>
      <c r="N112" s="32">
        <f>ROUND((J112-L112),5)</f>
        <v>-169.01</v>
      </c>
      <c r="O112" s="29"/>
      <c r="P112" s="31">
        <f>ROUND(IF(L112=0, IF(J112=0, 0, 1), J112/L112),5)</f>
        <v>0.81220999999999999</v>
      </c>
    </row>
    <row r="113" spans="1:16" ht="15" thickBot="1">
      <c r="A113" s="26"/>
      <c r="B113" s="26"/>
      <c r="C113" s="26"/>
      <c r="D113" s="26"/>
      <c r="E113" s="26"/>
      <c r="F113" s="26"/>
      <c r="G113" s="26"/>
      <c r="H113" s="26" t="s">
        <v>930</v>
      </c>
      <c r="I113" s="26"/>
      <c r="J113" s="36">
        <v>4354</v>
      </c>
      <c r="K113" s="29"/>
      <c r="L113" s="36"/>
      <c r="M113" s="29"/>
      <c r="N113" s="36"/>
      <c r="O113" s="29"/>
      <c r="P113" s="35"/>
    </row>
    <row r="114" spans="1:16">
      <c r="A114" s="26"/>
      <c r="B114" s="26"/>
      <c r="C114" s="26"/>
      <c r="D114" s="26"/>
      <c r="E114" s="26"/>
      <c r="F114" s="26"/>
      <c r="G114" s="26" t="s">
        <v>667</v>
      </c>
      <c r="H114" s="26"/>
      <c r="I114" s="26"/>
      <c r="J114" s="32">
        <f>ROUND(SUM(J107:J113),5)</f>
        <v>10813.09</v>
      </c>
      <c r="K114" s="29"/>
      <c r="L114" s="32">
        <f>ROUND(SUM(L107:L113),5)</f>
        <v>9620</v>
      </c>
      <c r="M114" s="29"/>
      <c r="N114" s="32">
        <f>ROUND((J114-L114),5)</f>
        <v>1193.0899999999999</v>
      </c>
      <c r="O114" s="29"/>
      <c r="P114" s="31">
        <f>ROUND(IF(L114=0, IF(J114=0, 0, 1), J114/L114),5)</f>
        <v>1.12402</v>
      </c>
    </row>
    <row r="115" spans="1:16">
      <c r="A115" s="26"/>
      <c r="B115" s="26"/>
      <c r="C115" s="26"/>
      <c r="D115" s="26"/>
      <c r="E115" s="26"/>
      <c r="F115" s="26"/>
      <c r="G115" s="26" t="s">
        <v>668</v>
      </c>
      <c r="H115" s="26"/>
      <c r="I115" s="26"/>
      <c r="J115" s="32"/>
      <c r="K115" s="29"/>
      <c r="L115" s="32"/>
      <c r="M115" s="29"/>
      <c r="N115" s="32"/>
      <c r="O115" s="29"/>
      <c r="P115" s="31"/>
    </row>
    <row r="116" spans="1:16">
      <c r="A116" s="26"/>
      <c r="B116" s="26"/>
      <c r="C116" s="26"/>
      <c r="D116" s="26"/>
      <c r="E116" s="26"/>
      <c r="F116" s="26"/>
      <c r="G116" s="26"/>
      <c r="H116" s="26" t="s">
        <v>669</v>
      </c>
      <c r="I116" s="26"/>
      <c r="J116" s="32"/>
      <c r="K116" s="29"/>
      <c r="L116" s="32"/>
      <c r="M116" s="29"/>
      <c r="N116" s="32"/>
      <c r="O116" s="29"/>
      <c r="P116" s="31"/>
    </row>
    <row r="117" spans="1:16">
      <c r="A117" s="26"/>
      <c r="B117" s="26"/>
      <c r="C117" s="26"/>
      <c r="D117" s="26"/>
      <c r="E117" s="26"/>
      <c r="F117" s="26"/>
      <c r="G117" s="26"/>
      <c r="H117" s="26"/>
      <c r="I117" s="26" t="s">
        <v>670</v>
      </c>
      <c r="J117" s="32">
        <v>9830.0499999999993</v>
      </c>
      <c r="K117" s="29"/>
      <c r="L117" s="32">
        <v>12016</v>
      </c>
      <c r="M117" s="29"/>
      <c r="N117" s="32">
        <f>ROUND((J117-L117),5)</f>
        <v>-2185.9499999999998</v>
      </c>
      <c r="O117" s="29"/>
      <c r="P117" s="31">
        <f>ROUND(IF(L117=0, IF(J117=0, 0, 1), J117/L117),5)</f>
        <v>0.81808000000000003</v>
      </c>
    </row>
    <row r="118" spans="1:16">
      <c r="A118" s="26"/>
      <c r="B118" s="26"/>
      <c r="C118" s="26"/>
      <c r="D118" s="26"/>
      <c r="E118" s="26"/>
      <c r="F118" s="26"/>
      <c r="G118" s="26"/>
      <c r="H118" s="26"/>
      <c r="I118" s="26" t="s">
        <v>674</v>
      </c>
      <c r="J118" s="32">
        <v>2085.61</v>
      </c>
      <c r="K118" s="29"/>
      <c r="L118" s="32">
        <v>2400</v>
      </c>
      <c r="M118" s="29"/>
      <c r="N118" s="32">
        <f>ROUND((J118-L118),5)</f>
        <v>-314.39</v>
      </c>
      <c r="O118" s="29"/>
      <c r="P118" s="31">
        <f>ROUND(IF(L118=0, IF(J118=0, 0, 1), J118/L118),5)</f>
        <v>0.86899999999999999</v>
      </c>
    </row>
    <row r="119" spans="1:16" ht="15" thickBot="1">
      <c r="A119" s="26"/>
      <c r="B119" s="26"/>
      <c r="C119" s="26"/>
      <c r="D119" s="26"/>
      <c r="E119" s="26"/>
      <c r="F119" s="26"/>
      <c r="G119" s="26"/>
      <c r="H119" s="26"/>
      <c r="I119" s="26" t="s">
        <v>677</v>
      </c>
      <c r="J119" s="36">
        <v>1020.62</v>
      </c>
      <c r="K119" s="29"/>
      <c r="L119" s="36">
        <v>2400</v>
      </c>
      <c r="M119" s="29"/>
      <c r="N119" s="36">
        <f>ROUND((J119-L119),5)</f>
        <v>-1379.38</v>
      </c>
      <c r="O119" s="29"/>
      <c r="P119" s="35">
        <f>ROUND(IF(L119=0, IF(J119=0, 0, 1), J119/L119),5)</f>
        <v>0.42526000000000003</v>
      </c>
    </row>
    <row r="120" spans="1:16">
      <c r="A120" s="26"/>
      <c r="B120" s="26"/>
      <c r="C120" s="26"/>
      <c r="D120" s="26"/>
      <c r="E120" s="26"/>
      <c r="F120" s="26"/>
      <c r="G120" s="26"/>
      <c r="H120" s="26" t="s">
        <v>680</v>
      </c>
      <c r="I120" s="26"/>
      <c r="J120" s="32">
        <f>ROUND(SUM(J116:J119),5)</f>
        <v>12936.28</v>
      </c>
      <c r="K120" s="29"/>
      <c r="L120" s="32">
        <f>ROUND(SUM(L116:L119),5)</f>
        <v>16816</v>
      </c>
      <c r="M120" s="29"/>
      <c r="N120" s="32">
        <f>ROUND((J120-L120),5)</f>
        <v>-3879.72</v>
      </c>
      <c r="O120" s="29"/>
      <c r="P120" s="31">
        <f>ROUND(IF(L120=0, IF(J120=0, 0, 1), J120/L120),5)</f>
        <v>0.76927999999999996</v>
      </c>
    </row>
    <row r="121" spans="1:16">
      <c r="A121" s="26"/>
      <c r="B121" s="26"/>
      <c r="C121" s="26"/>
      <c r="D121" s="26"/>
      <c r="E121" s="26"/>
      <c r="F121" s="26"/>
      <c r="G121" s="26"/>
      <c r="H121" s="26" t="s">
        <v>681</v>
      </c>
      <c r="I121" s="26"/>
      <c r="J121" s="32">
        <v>1573.01</v>
      </c>
      <c r="K121" s="29"/>
      <c r="L121" s="32">
        <v>1560</v>
      </c>
      <c r="M121" s="29"/>
      <c r="N121" s="32">
        <f>ROUND((J121-L121),5)</f>
        <v>13.01</v>
      </c>
      <c r="O121" s="29"/>
      <c r="P121" s="31">
        <f>ROUND(IF(L121=0, IF(J121=0, 0, 1), J121/L121),5)</f>
        <v>1.00834</v>
      </c>
    </row>
    <row r="122" spans="1:16" ht="15" thickBot="1">
      <c r="A122" s="26"/>
      <c r="B122" s="26"/>
      <c r="C122" s="26"/>
      <c r="D122" s="26"/>
      <c r="E122" s="26"/>
      <c r="F122" s="26"/>
      <c r="G122" s="26"/>
      <c r="H122" s="26" t="s">
        <v>683</v>
      </c>
      <c r="I122" s="26"/>
      <c r="J122" s="36">
        <v>1058.8900000000001</v>
      </c>
      <c r="K122" s="29"/>
      <c r="L122" s="36">
        <v>1560</v>
      </c>
      <c r="M122" s="29"/>
      <c r="N122" s="36">
        <f>ROUND((J122-L122),5)</f>
        <v>-501.11</v>
      </c>
      <c r="O122" s="29"/>
      <c r="P122" s="35">
        <f>ROUND(IF(L122=0, IF(J122=0, 0, 1), J122/L122),5)</f>
        <v>0.67878000000000005</v>
      </c>
    </row>
    <row r="123" spans="1:16">
      <c r="A123" s="26"/>
      <c r="B123" s="26"/>
      <c r="C123" s="26"/>
      <c r="D123" s="26"/>
      <c r="E123" s="26"/>
      <c r="F123" s="26"/>
      <c r="G123" s="26" t="s">
        <v>686</v>
      </c>
      <c r="H123" s="26"/>
      <c r="I123" s="26"/>
      <c r="J123" s="32">
        <f>ROUND(J115+SUM(J120:J122),5)</f>
        <v>15568.18</v>
      </c>
      <c r="K123" s="29"/>
      <c r="L123" s="32">
        <f>ROUND(L115+SUM(L120:L122),5)</f>
        <v>19936</v>
      </c>
      <c r="M123" s="29"/>
      <c r="N123" s="32">
        <f>ROUND((J123-L123),5)</f>
        <v>-4367.82</v>
      </c>
      <c r="O123" s="29"/>
      <c r="P123" s="31">
        <f>ROUND(IF(L123=0, IF(J123=0, 0, 1), J123/L123),5)</f>
        <v>0.78090999999999999</v>
      </c>
    </row>
    <row r="124" spans="1:16" ht="15" thickBot="1">
      <c r="A124" s="26"/>
      <c r="B124" s="26"/>
      <c r="C124" s="26"/>
      <c r="D124" s="26"/>
      <c r="E124" s="26"/>
      <c r="F124" s="26"/>
      <c r="G124" s="26" t="s">
        <v>862</v>
      </c>
      <c r="H124" s="26"/>
      <c r="I124" s="26"/>
      <c r="J124" s="32">
        <v>1175.29</v>
      </c>
      <c r="K124" s="29"/>
      <c r="L124" s="32">
        <v>1000</v>
      </c>
      <c r="M124" s="29"/>
      <c r="N124" s="32">
        <f>ROUND((J124-L124),5)</f>
        <v>175.29</v>
      </c>
      <c r="O124" s="29"/>
      <c r="P124" s="31">
        <f>ROUND(IF(L124=0, IF(J124=0, 0, 1), J124/L124),5)</f>
        <v>1.1752899999999999</v>
      </c>
    </row>
    <row r="125" spans="1:16" ht="15" thickBot="1">
      <c r="A125" s="26"/>
      <c r="B125" s="26"/>
      <c r="C125" s="26"/>
      <c r="D125" s="26"/>
      <c r="E125" s="26"/>
      <c r="F125" s="26" t="s">
        <v>687</v>
      </c>
      <c r="G125" s="26"/>
      <c r="H125" s="26"/>
      <c r="I125" s="26"/>
      <c r="J125" s="33">
        <f>ROUND(J96+SUM(J105:J106)+J114+SUM(J123:J124),5)</f>
        <v>67856.17</v>
      </c>
      <c r="K125" s="29"/>
      <c r="L125" s="33">
        <f>ROUND(L96+SUM(L105:L106)+L114+SUM(L123:L124),5)</f>
        <v>46456</v>
      </c>
      <c r="M125" s="29"/>
      <c r="N125" s="33">
        <f>ROUND((J125-L125),5)</f>
        <v>21400.17</v>
      </c>
      <c r="O125" s="29"/>
      <c r="P125" s="34">
        <f>ROUND(IF(L125=0, IF(J125=0, 0, 1), J125/L125),5)</f>
        <v>1.46065</v>
      </c>
    </row>
    <row r="126" spans="1:16">
      <c r="A126" s="26"/>
      <c r="B126" s="26"/>
      <c r="C126" s="26"/>
      <c r="D126" s="26"/>
      <c r="E126" s="26" t="s">
        <v>688</v>
      </c>
      <c r="F126" s="26"/>
      <c r="G126" s="26"/>
      <c r="H126" s="26"/>
      <c r="I126" s="26"/>
      <c r="J126" s="32">
        <f>ROUND(SUM(J25:J29)+SUM(J33:J34)+J39+J45+J53+J89+J95+J125,5)</f>
        <v>755669.06</v>
      </c>
      <c r="K126" s="29"/>
      <c r="L126" s="32">
        <f>ROUND(SUM(L25:L29)+SUM(L33:L34)+L39+L45+L53+L89+L95+L125,5)</f>
        <v>957042.08</v>
      </c>
      <c r="M126" s="29"/>
      <c r="N126" s="32">
        <f>ROUND((J126-L126),5)</f>
        <v>-201373.02</v>
      </c>
      <c r="O126" s="29"/>
      <c r="P126" s="31">
        <f>ROUND(IF(L126=0, IF(J126=0, 0, 1), J126/L126),5)</f>
        <v>0.78959000000000001</v>
      </c>
    </row>
    <row r="127" spans="1:16">
      <c r="A127" s="26"/>
      <c r="B127" s="26"/>
      <c r="C127" s="26"/>
      <c r="D127" s="26"/>
      <c r="E127" s="26" t="s">
        <v>863</v>
      </c>
      <c r="F127" s="26"/>
      <c r="G127" s="26"/>
      <c r="H127" s="26"/>
      <c r="I127" s="26"/>
      <c r="J127" s="32"/>
      <c r="K127" s="29"/>
      <c r="L127" s="32"/>
      <c r="M127" s="29"/>
      <c r="N127" s="32"/>
      <c r="O127" s="29"/>
      <c r="P127" s="31"/>
    </row>
    <row r="128" spans="1:16">
      <c r="A128" s="26"/>
      <c r="B128" s="26"/>
      <c r="C128" s="26"/>
      <c r="D128" s="26"/>
      <c r="E128" s="26"/>
      <c r="F128" s="26" t="s">
        <v>864</v>
      </c>
      <c r="G128" s="26"/>
      <c r="H128" s="26"/>
      <c r="I128" s="26"/>
      <c r="J128" s="32">
        <v>215.94</v>
      </c>
      <c r="K128" s="29"/>
      <c r="L128" s="32">
        <v>5000</v>
      </c>
      <c r="M128" s="29"/>
      <c r="N128" s="32">
        <f>ROUND((J128-L128),5)</f>
        <v>-4784.0600000000004</v>
      </c>
      <c r="O128" s="29"/>
      <c r="P128" s="31">
        <f>ROUND(IF(L128=0, IF(J128=0, 0, 1), J128/L128),5)</f>
        <v>4.3189999999999999E-2</v>
      </c>
    </row>
    <row r="129" spans="1:16" ht="15" thickBot="1">
      <c r="A129" s="26"/>
      <c r="B129" s="26"/>
      <c r="C129" s="26"/>
      <c r="D129" s="26"/>
      <c r="E129" s="26"/>
      <c r="F129" s="26" t="s">
        <v>865</v>
      </c>
      <c r="G129" s="26"/>
      <c r="H129" s="26"/>
      <c r="I129" s="26"/>
      <c r="J129" s="36">
        <v>23.82</v>
      </c>
      <c r="K129" s="29"/>
      <c r="L129" s="36">
        <v>1000</v>
      </c>
      <c r="M129" s="29"/>
      <c r="N129" s="36">
        <f>ROUND((J129-L129),5)</f>
        <v>-976.18</v>
      </c>
      <c r="O129" s="29"/>
      <c r="P129" s="35">
        <f>ROUND(IF(L129=0, IF(J129=0, 0, 1), J129/L129),5)</f>
        <v>2.3820000000000001E-2</v>
      </c>
    </row>
    <row r="130" spans="1:16">
      <c r="A130" s="26"/>
      <c r="B130" s="26"/>
      <c r="C130" s="26"/>
      <c r="D130" s="26"/>
      <c r="E130" s="26" t="s">
        <v>866</v>
      </c>
      <c r="F130" s="26"/>
      <c r="G130" s="26"/>
      <c r="H130" s="26"/>
      <c r="I130" s="26"/>
      <c r="J130" s="32">
        <f>ROUND(SUM(J127:J129),5)</f>
        <v>239.76</v>
      </c>
      <c r="K130" s="29"/>
      <c r="L130" s="32">
        <f>ROUND(SUM(L127:L129),5)</f>
        <v>6000</v>
      </c>
      <c r="M130" s="29"/>
      <c r="N130" s="32">
        <f>ROUND((J130-L130),5)</f>
        <v>-5760.24</v>
      </c>
      <c r="O130" s="29"/>
      <c r="P130" s="31">
        <f>ROUND(IF(L130=0, IF(J130=0, 0, 1), J130/L130),5)</f>
        <v>3.9960000000000002E-2</v>
      </c>
    </row>
    <row r="131" spans="1:16">
      <c r="A131" s="26"/>
      <c r="B131" s="26"/>
      <c r="C131" s="26"/>
      <c r="D131" s="26"/>
      <c r="E131" s="26" t="s">
        <v>689</v>
      </c>
      <c r="F131" s="26"/>
      <c r="G131" s="26"/>
      <c r="H131" s="26"/>
      <c r="I131" s="26"/>
      <c r="J131" s="32"/>
      <c r="K131" s="29"/>
      <c r="L131" s="32"/>
      <c r="M131" s="29"/>
      <c r="N131" s="32"/>
      <c r="O131" s="29"/>
      <c r="P131" s="31"/>
    </row>
    <row r="132" spans="1:16">
      <c r="A132" s="26"/>
      <c r="B132" s="26"/>
      <c r="C132" s="26"/>
      <c r="D132" s="26"/>
      <c r="E132" s="26"/>
      <c r="F132" s="26" t="s">
        <v>867</v>
      </c>
      <c r="G132" s="26"/>
      <c r="H132" s="26"/>
      <c r="I132" s="26"/>
      <c r="J132" s="32">
        <v>7170</v>
      </c>
      <c r="K132" s="29"/>
      <c r="L132" s="32">
        <v>6000</v>
      </c>
      <c r="M132" s="29"/>
      <c r="N132" s="32">
        <f>ROUND((J132-L132),5)</f>
        <v>1170</v>
      </c>
      <c r="O132" s="29"/>
      <c r="P132" s="31">
        <f>ROUND(IF(L132=0, IF(J132=0, 0, 1), J132/L132),5)</f>
        <v>1.1950000000000001</v>
      </c>
    </row>
    <row r="133" spans="1:16">
      <c r="A133" s="26"/>
      <c r="B133" s="26"/>
      <c r="C133" s="26"/>
      <c r="D133" s="26"/>
      <c r="E133" s="26"/>
      <c r="F133" s="26" t="s">
        <v>868</v>
      </c>
      <c r="G133" s="26"/>
      <c r="H133" s="26"/>
      <c r="I133" s="26"/>
      <c r="J133" s="32">
        <v>315.48</v>
      </c>
      <c r="K133" s="29"/>
      <c r="L133" s="32">
        <v>2000</v>
      </c>
      <c r="M133" s="29"/>
      <c r="N133" s="32">
        <f>ROUND((J133-L133),5)</f>
        <v>-1684.52</v>
      </c>
      <c r="O133" s="29"/>
      <c r="P133" s="31">
        <f>ROUND(IF(L133=0, IF(J133=0, 0, 1), J133/L133),5)</f>
        <v>0.15773999999999999</v>
      </c>
    </row>
    <row r="134" spans="1:16">
      <c r="A134" s="26"/>
      <c r="B134" s="26"/>
      <c r="C134" s="26"/>
      <c r="D134" s="26"/>
      <c r="E134" s="26"/>
      <c r="F134" s="26" t="s">
        <v>690</v>
      </c>
      <c r="G134" s="26"/>
      <c r="H134" s="26"/>
      <c r="I134" s="26"/>
      <c r="J134" s="32">
        <v>5433.56</v>
      </c>
      <c r="K134" s="29"/>
      <c r="L134" s="32">
        <v>6000</v>
      </c>
      <c r="M134" s="29"/>
      <c r="N134" s="32">
        <f>ROUND((J134-L134),5)</f>
        <v>-566.44000000000005</v>
      </c>
      <c r="O134" s="29"/>
      <c r="P134" s="31">
        <f>ROUND(IF(L134=0, IF(J134=0, 0, 1), J134/L134),5)</f>
        <v>0.90559000000000001</v>
      </c>
    </row>
    <row r="135" spans="1:16">
      <c r="A135" s="26"/>
      <c r="B135" s="26"/>
      <c r="C135" s="26"/>
      <c r="D135" s="26"/>
      <c r="E135" s="26"/>
      <c r="F135" s="26" t="s">
        <v>694</v>
      </c>
      <c r="G135" s="26"/>
      <c r="H135" s="26"/>
      <c r="I135" s="26"/>
      <c r="J135" s="32">
        <v>1077.51</v>
      </c>
      <c r="K135" s="29"/>
      <c r="L135" s="32">
        <v>1800</v>
      </c>
      <c r="M135" s="29"/>
      <c r="N135" s="32">
        <f>ROUND((J135-L135),5)</f>
        <v>-722.49</v>
      </c>
      <c r="O135" s="29"/>
      <c r="P135" s="31">
        <f>ROUND(IF(L135=0, IF(J135=0, 0, 1), J135/L135),5)</f>
        <v>0.59862000000000004</v>
      </c>
    </row>
    <row r="136" spans="1:16" ht="15" thickBot="1">
      <c r="A136" s="26"/>
      <c r="B136" s="26"/>
      <c r="C136" s="26"/>
      <c r="D136" s="26"/>
      <c r="E136" s="26"/>
      <c r="F136" s="26" t="s">
        <v>869</v>
      </c>
      <c r="G136" s="26"/>
      <c r="H136" s="26"/>
      <c r="I136" s="26"/>
      <c r="J136" s="36">
        <v>0</v>
      </c>
      <c r="K136" s="29"/>
      <c r="L136" s="36">
        <v>4751.6000000000004</v>
      </c>
      <c r="M136" s="29"/>
      <c r="N136" s="36">
        <f>ROUND((J136-L136),5)</f>
        <v>-4751.6000000000004</v>
      </c>
      <c r="O136" s="29"/>
      <c r="P136" s="35">
        <f>ROUND(IF(L136=0, IF(J136=0, 0, 1), J136/L136),5)</f>
        <v>0</v>
      </c>
    </row>
    <row r="137" spans="1:16">
      <c r="A137" s="26"/>
      <c r="B137" s="26"/>
      <c r="C137" s="26"/>
      <c r="D137" s="26"/>
      <c r="E137" s="26" t="s">
        <v>698</v>
      </c>
      <c r="F137" s="26"/>
      <c r="G137" s="26"/>
      <c r="H137" s="26"/>
      <c r="I137" s="26"/>
      <c r="J137" s="32">
        <f>ROUND(SUM(J131:J136),5)</f>
        <v>13996.55</v>
      </c>
      <c r="K137" s="29"/>
      <c r="L137" s="32">
        <f>ROUND(SUM(L131:L136),5)</f>
        <v>20551.599999999999</v>
      </c>
      <c r="M137" s="29"/>
      <c r="N137" s="32">
        <f>ROUND((J137-L137),5)</f>
        <v>-6555.05</v>
      </c>
      <c r="O137" s="29"/>
      <c r="P137" s="31">
        <f>ROUND(IF(L137=0, IF(J137=0, 0, 1), J137/L137),5)</f>
        <v>0.68103999999999998</v>
      </c>
    </row>
    <row r="138" spans="1:16">
      <c r="A138" s="26"/>
      <c r="B138" s="26"/>
      <c r="C138" s="26"/>
      <c r="D138" s="26"/>
      <c r="E138" s="26" t="s">
        <v>699</v>
      </c>
      <c r="F138" s="26"/>
      <c r="G138" s="26"/>
      <c r="H138" s="26"/>
      <c r="I138" s="26"/>
      <c r="J138" s="32"/>
      <c r="K138" s="29"/>
      <c r="L138" s="32"/>
      <c r="M138" s="29"/>
      <c r="N138" s="32"/>
      <c r="O138" s="29"/>
      <c r="P138" s="31"/>
    </row>
    <row r="139" spans="1:16">
      <c r="A139" s="26"/>
      <c r="B139" s="26"/>
      <c r="C139" s="26"/>
      <c r="D139" s="26"/>
      <c r="E139" s="26"/>
      <c r="F139" s="26" t="s">
        <v>700</v>
      </c>
      <c r="G139" s="26"/>
      <c r="H139" s="26"/>
      <c r="I139" s="26"/>
      <c r="J139" s="32">
        <v>220.96</v>
      </c>
      <c r="K139" s="29"/>
      <c r="L139" s="32">
        <v>2400</v>
      </c>
      <c r="M139" s="29"/>
      <c r="N139" s="32">
        <f>ROUND((J139-L139),5)</f>
        <v>-2179.04</v>
      </c>
      <c r="O139" s="29"/>
      <c r="P139" s="31">
        <f>ROUND(IF(L139=0, IF(J139=0, 0, 1), J139/L139),5)</f>
        <v>9.2069999999999999E-2</v>
      </c>
    </row>
    <row r="140" spans="1:16">
      <c r="A140" s="26"/>
      <c r="B140" s="26"/>
      <c r="C140" s="26"/>
      <c r="D140" s="26"/>
      <c r="E140" s="26"/>
      <c r="F140" s="26" t="s">
        <v>703</v>
      </c>
      <c r="G140" s="26"/>
      <c r="H140" s="26"/>
      <c r="I140" s="26"/>
      <c r="J140" s="32">
        <v>8192.35</v>
      </c>
      <c r="K140" s="29"/>
      <c r="L140" s="32">
        <v>5400</v>
      </c>
      <c r="M140" s="29"/>
      <c r="N140" s="32">
        <f>ROUND((J140-L140),5)</f>
        <v>2792.35</v>
      </c>
      <c r="O140" s="29"/>
      <c r="P140" s="31">
        <f>ROUND(IF(L140=0, IF(J140=0, 0, 1), J140/L140),5)</f>
        <v>1.5170999999999999</v>
      </c>
    </row>
    <row r="141" spans="1:16">
      <c r="A141" s="26"/>
      <c r="B141" s="26"/>
      <c r="C141" s="26"/>
      <c r="D141" s="26"/>
      <c r="E141" s="26"/>
      <c r="F141" s="26" t="s">
        <v>870</v>
      </c>
      <c r="G141" s="26"/>
      <c r="H141" s="26"/>
      <c r="I141" s="26"/>
      <c r="J141" s="32"/>
      <c r="K141" s="29"/>
      <c r="L141" s="32"/>
      <c r="M141" s="29"/>
      <c r="N141" s="32"/>
      <c r="O141" s="29"/>
      <c r="P141" s="31"/>
    </row>
    <row r="142" spans="1:16">
      <c r="A142" s="26"/>
      <c r="B142" s="26"/>
      <c r="C142" s="26"/>
      <c r="D142" s="26"/>
      <c r="E142" s="26"/>
      <c r="F142" s="26"/>
      <c r="G142" s="26" t="s">
        <v>977</v>
      </c>
      <c r="H142" s="26"/>
      <c r="I142" s="26"/>
      <c r="J142" s="32">
        <v>770</v>
      </c>
      <c r="K142" s="29"/>
      <c r="L142" s="32"/>
      <c r="M142" s="29"/>
      <c r="N142" s="32"/>
      <c r="O142" s="29"/>
      <c r="P142" s="31"/>
    </row>
    <row r="143" spans="1:16">
      <c r="A143" s="26"/>
      <c r="B143" s="26"/>
      <c r="C143" s="26"/>
      <c r="D143" s="26"/>
      <c r="E143" s="26"/>
      <c r="F143" s="26"/>
      <c r="G143" s="26" t="s">
        <v>871</v>
      </c>
      <c r="H143" s="26"/>
      <c r="I143" s="26"/>
      <c r="J143" s="32">
        <v>0</v>
      </c>
      <c r="K143" s="29"/>
      <c r="L143" s="32">
        <v>5000</v>
      </c>
      <c r="M143" s="29"/>
      <c r="N143" s="32">
        <f>ROUND((J143-L143),5)</f>
        <v>-5000</v>
      </c>
      <c r="O143" s="29"/>
      <c r="P143" s="31">
        <f>ROUND(IF(L143=0, IF(J143=0, 0, 1), J143/L143),5)</f>
        <v>0</v>
      </c>
    </row>
    <row r="144" spans="1:16">
      <c r="A144" s="26"/>
      <c r="B144" s="26"/>
      <c r="C144" s="26"/>
      <c r="D144" s="26"/>
      <c r="E144" s="26"/>
      <c r="F144" s="26"/>
      <c r="G144" s="26" t="s">
        <v>872</v>
      </c>
      <c r="H144" s="26"/>
      <c r="I144" s="26"/>
      <c r="J144" s="32">
        <v>2836</v>
      </c>
      <c r="K144" s="29"/>
      <c r="L144" s="32">
        <v>10000</v>
      </c>
      <c r="M144" s="29"/>
      <c r="N144" s="32">
        <f>ROUND((J144-L144),5)</f>
        <v>-7164</v>
      </c>
      <c r="O144" s="29"/>
      <c r="P144" s="31">
        <f>ROUND(IF(L144=0, IF(J144=0, 0, 1), J144/L144),5)</f>
        <v>0.28360000000000002</v>
      </c>
    </row>
    <row r="145" spans="1:16">
      <c r="A145" s="26"/>
      <c r="B145" s="26"/>
      <c r="C145" s="26"/>
      <c r="D145" s="26"/>
      <c r="E145" s="26"/>
      <c r="F145" s="26"/>
      <c r="G145" s="26" t="s">
        <v>873</v>
      </c>
      <c r="H145" s="26"/>
      <c r="I145" s="26"/>
      <c r="J145" s="32">
        <v>4664</v>
      </c>
      <c r="K145" s="29"/>
      <c r="L145" s="32">
        <v>25000</v>
      </c>
      <c r="M145" s="29"/>
      <c r="N145" s="32">
        <f>ROUND((J145-L145),5)</f>
        <v>-20336</v>
      </c>
      <c r="O145" s="29"/>
      <c r="P145" s="31">
        <f>ROUND(IF(L145=0, IF(J145=0, 0, 1), J145/L145),5)</f>
        <v>0.18656</v>
      </c>
    </row>
    <row r="146" spans="1:16">
      <c r="A146" s="26"/>
      <c r="B146" s="26"/>
      <c r="C146" s="26"/>
      <c r="D146" s="26"/>
      <c r="E146" s="26"/>
      <c r="F146" s="26"/>
      <c r="G146" s="26" t="s">
        <v>874</v>
      </c>
      <c r="H146" s="26"/>
      <c r="I146" s="26"/>
      <c r="J146" s="32">
        <v>0</v>
      </c>
      <c r="K146" s="29"/>
      <c r="L146" s="32">
        <v>3000</v>
      </c>
      <c r="M146" s="29"/>
      <c r="N146" s="32">
        <f>ROUND((J146-L146),5)</f>
        <v>-3000</v>
      </c>
      <c r="O146" s="29"/>
      <c r="P146" s="31">
        <f>ROUND(IF(L146=0, IF(J146=0, 0, 1), J146/L146),5)</f>
        <v>0</v>
      </c>
    </row>
    <row r="147" spans="1:16">
      <c r="A147" s="26"/>
      <c r="B147" s="26"/>
      <c r="C147" s="26"/>
      <c r="D147" s="26"/>
      <c r="E147" s="26"/>
      <c r="F147" s="26"/>
      <c r="G147" s="26" t="s">
        <v>875</v>
      </c>
      <c r="H147" s="26"/>
      <c r="I147" s="26"/>
      <c r="J147" s="32">
        <v>374.27</v>
      </c>
      <c r="K147" s="29"/>
      <c r="L147" s="32">
        <v>2400</v>
      </c>
      <c r="M147" s="29"/>
      <c r="N147" s="32">
        <f>ROUND((J147-L147),5)</f>
        <v>-2025.73</v>
      </c>
      <c r="O147" s="29"/>
      <c r="P147" s="31">
        <f>ROUND(IF(L147=0, IF(J147=0, 0, 1), J147/L147),5)</f>
        <v>0.15595000000000001</v>
      </c>
    </row>
    <row r="148" spans="1:16">
      <c r="A148" s="26"/>
      <c r="B148" s="26"/>
      <c r="C148" s="26"/>
      <c r="D148" s="26"/>
      <c r="E148" s="26"/>
      <c r="F148" s="26"/>
      <c r="G148" s="26" t="s">
        <v>876</v>
      </c>
      <c r="H148" s="26"/>
      <c r="I148" s="26"/>
      <c r="J148" s="32">
        <v>5990.94</v>
      </c>
      <c r="K148" s="29"/>
      <c r="L148" s="32">
        <v>7200</v>
      </c>
      <c r="M148" s="29"/>
      <c r="N148" s="32">
        <f>ROUND((J148-L148),5)</f>
        <v>-1209.06</v>
      </c>
      <c r="O148" s="29"/>
      <c r="P148" s="31">
        <f>ROUND(IF(L148=0, IF(J148=0, 0, 1), J148/L148),5)</f>
        <v>0.83208000000000004</v>
      </c>
    </row>
    <row r="149" spans="1:16">
      <c r="A149" s="26"/>
      <c r="B149" s="26"/>
      <c r="C149" s="26"/>
      <c r="D149" s="26"/>
      <c r="E149" s="26"/>
      <c r="F149" s="26"/>
      <c r="G149" s="26" t="s">
        <v>877</v>
      </c>
      <c r="H149" s="26"/>
      <c r="I149" s="26"/>
      <c r="J149" s="32">
        <v>100</v>
      </c>
      <c r="K149" s="29"/>
      <c r="L149" s="32">
        <v>5000</v>
      </c>
      <c r="M149" s="29"/>
      <c r="N149" s="32">
        <f>ROUND((J149-L149),5)</f>
        <v>-4900</v>
      </c>
      <c r="O149" s="29"/>
      <c r="P149" s="31">
        <f>ROUND(IF(L149=0, IF(J149=0, 0, 1), J149/L149),5)</f>
        <v>0.02</v>
      </c>
    </row>
    <row r="150" spans="1:16">
      <c r="A150" s="26"/>
      <c r="B150" s="26"/>
      <c r="C150" s="26"/>
      <c r="D150" s="26"/>
      <c r="E150" s="26"/>
      <c r="F150" s="26"/>
      <c r="G150" s="26" t="s">
        <v>931</v>
      </c>
      <c r="H150" s="26"/>
      <c r="I150" s="26"/>
      <c r="J150" s="32">
        <v>1670</v>
      </c>
      <c r="K150" s="29"/>
      <c r="L150" s="32"/>
      <c r="M150" s="29"/>
      <c r="N150" s="32"/>
      <c r="O150" s="29"/>
      <c r="P150" s="31"/>
    </row>
    <row r="151" spans="1:16" ht="15" thickBot="1">
      <c r="A151" s="26"/>
      <c r="B151" s="26"/>
      <c r="C151" s="26"/>
      <c r="D151" s="26"/>
      <c r="E151" s="26"/>
      <c r="F151" s="26"/>
      <c r="G151" s="26" t="s">
        <v>878</v>
      </c>
      <c r="H151" s="26"/>
      <c r="I151" s="26"/>
      <c r="J151" s="36">
        <v>1310.81</v>
      </c>
      <c r="K151" s="29"/>
      <c r="L151" s="36">
        <v>6000</v>
      </c>
      <c r="M151" s="29"/>
      <c r="N151" s="36">
        <f>ROUND((J151-L151),5)</f>
        <v>-4689.1899999999996</v>
      </c>
      <c r="O151" s="29"/>
      <c r="P151" s="35">
        <f>ROUND(IF(L151=0, IF(J151=0, 0, 1), J151/L151),5)</f>
        <v>0.21847</v>
      </c>
    </row>
    <row r="152" spans="1:16">
      <c r="A152" s="26"/>
      <c r="B152" s="26"/>
      <c r="C152" s="26"/>
      <c r="D152" s="26"/>
      <c r="E152" s="26"/>
      <c r="F152" s="26" t="s">
        <v>879</v>
      </c>
      <c r="G152" s="26"/>
      <c r="H152" s="26"/>
      <c r="I152" s="26"/>
      <c r="J152" s="32">
        <f>ROUND(SUM(J141:J151),5)</f>
        <v>17716.02</v>
      </c>
      <c r="K152" s="29"/>
      <c r="L152" s="32">
        <f>ROUND(SUM(L141:L151),5)</f>
        <v>63600</v>
      </c>
      <c r="M152" s="29"/>
      <c r="N152" s="32">
        <f>ROUND((J152-L152),5)</f>
        <v>-45883.98</v>
      </c>
      <c r="O152" s="29"/>
      <c r="P152" s="31">
        <f>ROUND(IF(L152=0, IF(J152=0, 0, 1), J152/L152),5)</f>
        <v>0.27855000000000002</v>
      </c>
    </row>
    <row r="153" spans="1:16">
      <c r="A153" s="26"/>
      <c r="B153" s="26"/>
      <c r="C153" s="26"/>
      <c r="D153" s="26"/>
      <c r="E153" s="26"/>
      <c r="F153" s="26" t="s">
        <v>707</v>
      </c>
      <c r="G153" s="26"/>
      <c r="H153" s="26"/>
      <c r="I153" s="26"/>
      <c r="J153" s="32"/>
      <c r="K153" s="29"/>
      <c r="L153" s="32"/>
      <c r="M153" s="29"/>
      <c r="N153" s="32"/>
      <c r="O153" s="29"/>
      <c r="P153" s="31"/>
    </row>
    <row r="154" spans="1:16">
      <c r="A154" s="26"/>
      <c r="B154" s="26"/>
      <c r="C154" s="26"/>
      <c r="D154" s="26"/>
      <c r="E154" s="26"/>
      <c r="F154" s="26"/>
      <c r="G154" s="26" t="s">
        <v>708</v>
      </c>
      <c r="H154" s="26"/>
      <c r="I154" s="26"/>
      <c r="J154" s="32">
        <v>10452.83</v>
      </c>
      <c r="K154" s="29"/>
      <c r="L154" s="32"/>
      <c r="M154" s="29"/>
      <c r="N154" s="32"/>
      <c r="O154" s="29"/>
      <c r="P154" s="31"/>
    </row>
    <row r="155" spans="1:16">
      <c r="A155" s="26"/>
      <c r="B155" s="26"/>
      <c r="C155" s="26"/>
      <c r="D155" s="26"/>
      <c r="E155" s="26"/>
      <c r="F155" s="26"/>
      <c r="G155" s="26" t="s">
        <v>714</v>
      </c>
      <c r="H155" s="26"/>
      <c r="I155" s="26"/>
      <c r="J155" s="32">
        <v>36.01</v>
      </c>
      <c r="K155" s="29"/>
      <c r="L155" s="32"/>
      <c r="M155" s="29"/>
      <c r="N155" s="32"/>
      <c r="O155" s="29"/>
      <c r="P155" s="31"/>
    </row>
    <row r="156" spans="1:16">
      <c r="A156" s="26"/>
      <c r="B156" s="26"/>
      <c r="C156" s="26"/>
      <c r="D156" s="26"/>
      <c r="E156" s="26"/>
      <c r="F156" s="26"/>
      <c r="G156" s="26" t="s">
        <v>717</v>
      </c>
      <c r="H156" s="26"/>
      <c r="I156" s="26"/>
      <c r="J156" s="32">
        <v>5434.41</v>
      </c>
      <c r="K156" s="29"/>
      <c r="L156" s="32"/>
      <c r="M156" s="29"/>
      <c r="N156" s="32"/>
      <c r="O156" s="29"/>
      <c r="P156" s="31"/>
    </row>
    <row r="157" spans="1:16">
      <c r="A157" s="26"/>
      <c r="B157" s="26"/>
      <c r="C157" s="26"/>
      <c r="D157" s="26"/>
      <c r="E157" s="26"/>
      <c r="F157" s="26"/>
      <c r="G157" s="26" t="s">
        <v>932</v>
      </c>
      <c r="H157" s="26"/>
      <c r="I157" s="26"/>
      <c r="J157" s="32">
        <v>172.2</v>
      </c>
      <c r="K157" s="29"/>
      <c r="L157" s="32"/>
      <c r="M157" s="29"/>
      <c r="N157" s="32"/>
      <c r="O157" s="29"/>
      <c r="P157" s="31"/>
    </row>
    <row r="158" spans="1:16">
      <c r="A158" s="26"/>
      <c r="B158" s="26"/>
      <c r="C158" s="26"/>
      <c r="D158" s="26"/>
      <c r="E158" s="26"/>
      <c r="F158" s="26"/>
      <c r="G158" s="26" t="s">
        <v>933</v>
      </c>
      <c r="H158" s="26"/>
      <c r="I158" s="26"/>
      <c r="J158" s="32">
        <v>2756.97</v>
      </c>
      <c r="K158" s="29"/>
      <c r="L158" s="32"/>
      <c r="M158" s="29"/>
      <c r="N158" s="32"/>
      <c r="O158" s="29"/>
      <c r="P158" s="31"/>
    </row>
    <row r="159" spans="1:16">
      <c r="A159" s="26"/>
      <c r="B159" s="26"/>
      <c r="C159" s="26"/>
      <c r="D159" s="26"/>
      <c r="E159" s="26"/>
      <c r="F159" s="26"/>
      <c r="G159" s="26" t="s">
        <v>934</v>
      </c>
      <c r="H159" s="26"/>
      <c r="I159" s="26"/>
      <c r="J159" s="32">
        <v>125</v>
      </c>
      <c r="K159" s="29"/>
      <c r="L159" s="32"/>
      <c r="M159" s="29"/>
      <c r="N159" s="32"/>
      <c r="O159" s="29"/>
      <c r="P159" s="31"/>
    </row>
    <row r="160" spans="1:16">
      <c r="A160" s="26"/>
      <c r="B160" s="26"/>
      <c r="C160" s="26"/>
      <c r="D160" s="26"/>
      <c r="E160" s="26"/>
      <c r="F160" s="26"/>
      <c r="G160" s="26" t="s">
        <v>935</v>
      </c>
      <c r="H160" s="26"/>
      <c r="I160" s="26"/>
      <c r="J160" s="32">
        <v>1466.82</v>
      </c>
      <c r="K160" s="29"/>
      <c r="L160" s="32"/>
      <c r="M160" s="29"/>
      <c r="N160" s="32"/>
      <c r="O160" s="29"/>
      <c r="P160" s="31"/>
    </row>
    <row r="161" spans="1:16">
      <c r="A161" s="26"/>
      <c r="B161" s="26"/>
      <c r="C161" s="26"/>
      <c r="D161" s="26"/>
      <c r="E161" s="26"/>
      <c r="F161" s="26"/>
      <c r="G161" s="26" t="s">
        <v>936</v>
      </c>
      <c r="H161" s="26"/>
      <c r="I161" s="26"/>
      <c r="J161" s="32">
        <v>636.04</v>
      </c>
      <c r="K161" s="29"/>
      <c r="L161" s="32"/>
      <c r="M161" s="29"/>
      <c r="N161" s="32"/>
      <c r="O161" s="29"/>
      <c r="P161" s="31"/>
    </row>
    <row r="162" spans="1:16">
      <c r="A162" s="26"/>
      <c r="B162" s="26"/>
      <c r="C162" s="26"/>
      <c r="D162" s="26"/>
      <c r="E162" s="26"/>
      <c r="F162" s="26"/>
      <c r="G162" s="26" t="s">
        <v>937</v>
      </c>
      <c r="H162" s="26"/>
      <c r="I162" s="26"/>
      <c r="J162" s="32">
        <v>4331.62</v>
      </c>
      <c r="K162" s="29"/>
      <c r="L162" s="32"/>
      <c r="M162" s="29"/>
      <c r="N162" s="32"/>
      <c r="O162" s="29"/>
      <c r="P162" s="31"/>
    </row>
    <row r="163" spans="1:16">
      <c r="A163" s="26"/>
      <c r="B163" s="26"/>
      <c r="C163" s="26"/>
      <c r="D163" s="26"/>
      <c r="E163" s="26"/>
      <c r="F163" s="26"/>
      <c r="G163" s="26" t="s">
        <v>938</v>
      </c>
      <c r="H163" s="26"/>
      <c r="I163" s="26"/>
      <c r="J163" s="32">
        <v>300</v>
      </c>
      <c r="K163" s="29"/>
      <c r="L163" s="32"/>
      <c r="M163" s="29"/>
      <c r="N163" s="32"/>
      <c r="O163" s="29"/>
      <c r="P163" s="31"/>
    </row>
    <row r="164" spans="1:16">
      <c r="A164" s="26"/>
      <c r="B164" s="26"/>
      <c r="C164" s="26"/>
      <c r="D164" s="26"/>
      <c r="E164" s="26"/>
      <c r="F164" s="26"/>
      <c r="G164" s="26" t="s">
        <v>939</v>
      </c>
      <c r="H164" s="26"/>
      <c r="I164" s="26"/>
      <c r="J164" s="32">
        <v>227.8</v>
      </c>
      <c r="K164" s="29"/>
      <c r="L164" s="32"/>
      <c r="M164" s="29"/>
      <c r="N164" s="32"/>
      <c r="O164" s="29"/>
      <c r="P164" s="31"/>
    </row>
    <row r="165" spans="1:16">
      <c r="A165" s="26"/>
      <c r="B165" s="26"/>
      <c r="C165" s="26"/>
      <c r="D165" s="26"/>
      <c r="E165" s="26"/>
      <c r="F165" s="26"/>
      <c r="G165" s="26" t="s">
        <v>940</v>
      </c>
      <c r="H165" s="26"/>
      <c r="I165" s="26"/>
      <c r="J165" s="32">
        <v>1273.6099999999999</v>
      </c>
      <c r="K165" s="29"/>
      <c r="L165" s="32"/>
      <c r="M165" s="29"/>
      <c r="N165" s="32"/>
      <c r="O165" s="29"/>
      <c r="P165" s="31"/>
    </row>
    <row r="166" spans="1:16">
      <c r="A166" s="26"/>
      <c r="B166" s="26"/>
      <c r="C166" s="26"/>
      <c r="D166" s="26"/>
      <c r="E166" s="26"/>
      <c r="F166" s="26"/>
      <c r="G166" s="26" t="s">
        <v>941</v>
      </c>
      <c r="H166" s="26"/>
      <c r="I166" s="26"/>
      <c r="J166" s="32">
        <v>119.29</v>
      </c>
      <c r="K166" s="29"/>
      <c r="L166" s="32"/>
      <c r="M166" s="29"/>
      <c r="N166" s="32"/>
      <c r="O166" s="29"/>
      <c r="P166" s="31"/>
    </row>
    <row r="167" spans="1:16">
      <c r="A167" s="26"/>
      <c r="B167" s="26"/>
      <c r="C167" s="26"/>
      <c r="D167" s="26"/>
      <c r="E167" s="26"/>
      <c r="F167" s="26"/>
      <c r="G167" s="26" t="s">
        <v>942</v>
      </c>
      <c r="H167" s="26"/>
      <c r="I167" s="26"/>
      <c r="J167" s="32">
        <v>954.65</v>
      </c>
      <c r="K167" s="29"/>
      <c r="L167" s="32"/>
      <c r="M167" s="29"/>
      <c r="N167" s="32"/>
      <c r="O167" s="29"/>
      <c r="P167" s="31"/>
    </row>
    <row r="168" spans="1:16">
      <c r="A168" s="26"/>
      <c r="B168" s="26"/>
      <c r="C168" s="26"/>
      <c r="D168" s="26"/>
      <c r="E168" s="26"/>
      <c r="F168" s="26"/>
      <c r="G168" s="26" t="s">
        <v>943</v>
      </c>
      <c r="H168" s="26"/>
      <c r="I168" s="26"/>
      <c r="J168" s="32">
        <v>4587.26</v>
      </c>
      <c r="K168" s="29"/>
      <c r="L168" s="32"/>
      <c r="M168" s="29"/>
      <c r="N168" s="32"/>
      <c r="O168" s="29"/>
      <c r="P168" s="31"/>
    </row>
    <row r="169" spans="1:16">
      <c r="A169" s="26"/>
      <c r="B169" s="26"/>
      <c r="C169" s="26"/>
      <c r="D169" s="26"/>
      <c r="E169" s="26"/>
      <c r="F169" s="26"/>
      <c r="G169" s="26" t="s">
        <v>944</v>
      </c>
      <c r="H169" s="26"/>
      <c r="I169" s="26"/>
      <c r="J169" s="32">
        <v>683.44</v>
      </c>
      <c r="K169" s="29"/>
      <c r="L169" s="32"/>
      <c r="M169" s="29"/>
      <c r="N169" s="32"/>
      <c r="O169" s="29"/>
      <c r="P169" s="31"/>
    </row>
    <row r="170" spans="1:16" ht="15" thickBot="1">
      <c r="A170" s="26"/>
      <c r="B170" s="26"/>
      <c r="C170" s="26"/>
      <c r="D170" s="26"/>
      <c r="E170" s="26"/>
      <c r="F170" s="26"/>
      <c r="G170" s="26" t="s">
        <v>880</v>
      </c>
      <c r="H170" s="26"/>
      <c r="I170" s="26"/>
      <c r="J170" s="32">
        <v>572.80999999999995</v>
      </c>
      <c r="K170" s="29"/>
      <c r="L170" s="32">
        <v>40000</v>
      </c>
      <c r="M170" s="29"/>
      <c r="N170" s="32">
        <f>ROUND((J170-L170),5)</f>
        <v>-39427.19</v>
      </c>
      <c r="O170" s="29"/>
      <c r="P170" s="31">
        <f>ROUND(IF(L170=0, IF(J170=0, 0, 1), J170/L170),5)</f>
        <v>1.4319999999999999E-2</v>
      </c>
    </row>
    <row r="171" spans="1:16" ht="15" thickBot="1">
      <c r="A171" s="26"/>
      <c r="B171" s="26"/>
      <c r="C171" s="26"/>
      <c r="D171" s="26"/>
      <c r="E171" s="26"/>
      <c r="F171" s="26" t="s">
        <v>721</v>
      </c>
      <c r="G171" s="26"/>
      <c r="H171" s="26"/>
      <c r="I171" s="26"/>
      <c r="J171" s="33">
        <f>ROUND(SUM(J153:J170),5)</f>
        <v>34130.76</v>
      </c>
      <c r="K171" s="29"/>
      <c r="L171" s="33">
        <f>ROUND(SUM(L153:L170),5)</f>
        <v>40000</v>
      </c>
      <c r="M171" s="29"/>
      <c r="N171" s="33">
        <f>ROUND((J171-L171),5)</f>
        <v>-5869.24</v>
      </c>
      <c r="O171" s="29"/>
      <c r="P171" s="34">
        <f>ROUND(IF(L171=0, IF(J171=0, 0, 1), J171/L171),5)</f>
        <v>0.85326999999999997</v>
      </c>
    </row>
    <row r="172" spans="1:16">
      <c r="A172" s="26"/>
      <c r="B172" s="26"/>
      <c r="C172" s="26"/>
      <c r="D172" s="26"/>
      <c r="E172" s="26" t="s">
        <v>722</v>
      </c>
      <c r="F172" s="26"/>
      <c r="G172" s="26"/>
      <c r="H172" s="26"/>
      <c r="I172" s="26"/>
      <c r="J172" s="32">
        <f>ROUND(SUM(J138:J140)+J152+J171,5)</f>
        <v>60260.09</v>
      </c>
      <c r="K172" s="29"/>
      <c r="L172" s="32">
        <f>ROUND(SUM(L138:L140)+L152+L171,5)</f>
        <v>111400</v>
      </c>
      <c r="M172" s="29"/>
      <c r="N172" s="32">
        <f>ROUND((J172-L172),5)</f>
        <v>-51139.91</v>
      </c>
      <c r="O172" s="29"/>
      <c r="P172" s="31">
        <f>ROUND(IF(L172=0, IF(J172=0, 0, 1), J172/L172),5)</f>
        <v>0.54093000000000002</v>
      </c>
    </row>
    <row r="173" spans="1:16">
      <c r="A173" s="26"/>
      <c r="B173" s="26"/>
      <c r="C173" s="26"/>
      <c r="D173" s="26"/>
      <c r="E173" s="26" t="s">
        <v>881</v>
      </c>
      <c r="F173" s="26"/>
      <c r="G173" s="26"/>
      <c r="H173" s="26"/>
      <c r="I173" s="26"/>
      <c r="J173" s="32"/>
      <c r="K173" s="29"/>
      <c r="L173" s="32"/>
      <c r="M173" s="29"/>
      <c r="N173" s="32"/>
      <c r="O173" s="29"/>
      <c r="P173" s="31"/>
    </row>
    <row r="174" spans="1:16">
      <c r="A174" s="26"/>
      <c r="B174" s="26"/>
      <c r="C174" s="26"/>
      <c r="D174" s="26"/>
      <c r="E174" s="26"/>
      <c r="F174" s="26" t="s">
        <v>882</v>
      </c>
      <c r="G174" s="26"/>
      <c r="H174" s="26"/>
      <c r="I174" s="26"/>
      <c r="J174" s="32">
        <v>0</v>
      </c>
      <c r="K174" s="29"/>
      <c r="L174" s="32">
        <v>1000</v>
      </c>
      <c r="M174" s="29"/>
      <c r="N174" s="32">
        <f>ROUND((J174-L174),5)</f>
        <v>-1000</v>
      </c>
      <c r="O174" s="29"/>
      <c r="P174" s="31">
        <f>ROUND(IF(L174=0, IF(J174=0, 0, 1), J174/L174),5)</f>
        <v>0</v>
      </c>
    </row>
    <row r="175" spans="1:16" ht="15" thickBot="1">
      <c r="A175" s="26"/>
      <c r="B175" s="26"/>
      <c r="C175" s="26"/>
      <c r="D175" s="26"/>
      <c r="E175" s="26"/>
      <c r="F175" s="26" t="s">
        <v>945</v>
      </c>
      <c r="G175" s="26"/>
      <c r="H175" s="26"/>
      <c r="I175" s="26"/>
      <c r="J175" s="36">
        <v>437.93</v>
      </c>
      <c r="K175" s="29"/>
      <c r="L175" s="36"/>
      <c r="M175" s="29"/>
      <c r="N175" s="36"/>
      <c r="O175" s="29"/>
      <c r="P175" s="35"/>
    </row>
    <row r="176" spans="1:16">
      <c r="A176" s="26"/>
      <c r="B176" s="26"/>
      <c r="C176" s="26"/>
      <c r="D176" s="26"/>
      <c r="E176" s="26" t="s">
        <v>883</v>
      </c>
      <c r="F176" s="26"/>
      <c r="G176" s="26"/>
      <c r="H176" s="26"/>
      <c r="I176" s="26"/>
      <c r="J176" s="32">
        <f>ROUND(SUM(J173:J175),5)</f>
        <v>437.93</v>
      </c>
      <c r="K176" s="29"/>
      <c r="L176" s="32">
        <f>ROUND(SUM(L173:L175),5)</f>
        <v>1000</v>
      </c>
      <c r="M176" s="29"/>
      <c r="N176" s="32">
        <f>ROUND((J176-L176),5)</f>
        <v>-562.07000000000005</v>
      </c>
      <c r="O176" s="29"/>
      <c r="P176" s="31">
        <f>ROUND(IF(L176=0, IF(J176=0, 0, 1), J176/L176),5)</f>
        <v>0.43792999999999999</v>
      </c>
    </row>
    <row r="177" spans="1:16">
      <c r="A177" s="26"/>
      <c r="B177" s="26"/>
      <c r="C177" s="26"/>
      <c r="D177" s="26"/>
      <c r="E177" s="26" t="s">
        <v>723</v>
      </c>
      <c r="F177" s="26"/>
      <c r="G177" s="26"/>
      <c r="H177" s="26"/>
      <c r="I177" s="26"/>
      <c r="J177" s="32"/>
      <c r="K177" s="29"/>
      <c r="L177" s="32"/>
      <c r="M177" s="29"/>
      <c r="N177" s="32"/>
      <c r="O177" s="29"/>
      <c r="P177" s="31"/>
    </row>
    <row r="178" spans="1:16">
      <c r="A178" s="26"/>
      <c r="B178" s="26"/>
      <c r="C178" s="26"/>
      <c r="D178" s="26"/>
      <c r="E178" s="26"/>
      <c r="F178" s="26" t="s">
        <v>884</v>
      </c>
      <c r="G178" s="26"/>
      <c r="H178" s="26"/>
      <c r="I178" s="26"/>
      <c r="J178" s="32">
        <v>743.71</v>
      </c>
      <c r="K178" s="29"/>
      <c r="L178" s="32">
        <v>3000</v>
      </c>
      <c r="M178" s="29"/>
      <c r="N178" s="32">
        <f>ROUND((J178-L178),5)</f>
        <v>-2256.29</v>
      </c>
      <c r="O178" s="29"/>
      <c r="P178" s="31">
        <f>ROUND(IF(L178=0, IF(J178=0, 0, 1), J178/L178),5)</f>
        <v>0.24790000000000001</v>
      </c>
    </row>
    <row r="179" spans="1:16">
      <c r="A179" s="26"/>
      <c r="B179" s="26"/>
      <c r="C179" s="26"/>
      <c r="D179" s="26"/>
      <c r="E179" s="26"/>
      <c r="F179" s="26" t="s">
        <v>724</v>
      </c>
      <c r="G179" s="26"/>
      <c r="H179" s="26"/>
      <c r="I179" s="26"/>
      <c r="J179" s="32"/>
      <c r="K179" s="29"/>
      <c r="L179" s="32"/>
      <c r="M179" s="29"/>
      <c r="N179" s="32"/>
      <c r="O179" s="29"/>
      <c r="P179" s="31"/>
    </row>
    <row r="180" spans="1:16">
      <c r="A180" s="26"/>
      <c r="B180" s="26"/>
      <c r="C180" s="26"/>
      <c r="D180" s="26"/>
      <c r="E180" s="26"/>
      <c r="F180" s="26"/>
      <c r="G180" s="26" t="s">
        <v>885</v>
      </c>
      <c r="H180" s="26"/>
      <c r="I180" s="26"/>
      <c r="J180" s="32">
        <v>0</v>
      </c>
      <c r="K180" s="29"/>
      <c r="L180" s="32">
        <v>0</v>
      </c>
      <c r="M180" s="29"/>
      <c r="N180" s="32">
        <f>ROUND((J180-L180),5)</f>
        <v>0</v>
      </c>
      <c r="O180" s="29"/>
      <c r="P180" s="31">
        <f>ROUND(IF(L180=0, IF(J180=0, 0, 1), J180/L180),5)</f>
        <v>0</v>
      </c>
    </row>
    <row r="181" spans="1:16" ht="15" thickBot="1">
      <c r="A181" s="26"/>
      <c r="B181" s="26"/>
      <c r="C181" s="26"/>
      <c r="D181" s="26"/>
      <c r="E181" s="26"/>
      <c r="F181" s="26"/>
      <c r="G181" s="26" t="s">
        <v>886</v>
      </c>
      <c r="H181" s="26"/>
      <c r="I181" s="26"/>
      <c r="J181" s="36">
        <v>1679.81</v>
      </c>
      <c r="K181" s="29"/>
      <c r="L181" s="36">
        <v>6000</v>
      </c>
      <c r="M181" s="29"/>
      <c r="N181" s="36">
        <f>ROUND((J181-L181),5)</f>
        <v>-4320.1899999999996</v>
      </c>
      <c r="O181" s="29"/>
      <c r="P181" s="35">
        <f>ROUND(IF(L181=0, IF(J181=0, 0, 1), J181/L181),5)</f>
        <v>0.27997</v>
      </c>
    </row>
    <row r="182" spans="1:16">
      <c r="A182" s="26"/>
      <c r="B182" s="26"/>
      <c r="C182" s="26"/>
      <c r="D182" s="26"/>
      <c r="E182" s="26"/>
      <c r="F182" s="26" t="s">
        <v>729</v>
      </c>
      <c r="G182" s="26"/>
      <c r="H182" s="26"/>
      <c r="I182" s="26"/>
      <c r="J182" s="32">
        <f>ROUND(SUM(J179:J181),5)</f>
        <v>1679.81</v>
      </c>
      <c r="K182" s="29"/>
      <c r="L182" s="32">
        <f>ROUND(SUM(L179:L181),5)</f>
        <v>6000</v>
      </c>
      <c r="M182" s="29"/>
      <c r="N182" s="32">
        <f>ROUND((J182-L182),5)</f>
        <v>-4320.1899999999996</v>
      </c>
      <c r="O182" s="29"/>
      <c r="P182" s="31">
        <f>ROUND(IF(L182=0, IF(J182=0, 0, 1), J182/L182),5)</f>
        <v>0.27997</v>
      </c>
    </row>
    <row r="183" spans="1:16">
      <c r="A183" s="26"/>
      <c r="B183" s="26"/>
      <c r="C183" s="26"/>
      <c r="D183" s="26"/>
      <c r="E183" s="26"/>
      <c r="F183" s="26" t="s">
        <v>887</v>
      </c>
      <c r="G183" s="26"/>
      <c r="H183" s="26"/>
      <c r="I183" s="26"/>
      <c r="J183" s="32">
        <v>341.1</v>
      </c>
      <c r="K183" s="29"/>
      <c r="L183" s="32">
        <v>1500</v>
      </c>
      <c r="M183" s="29"/>
      <c r="N183" s="32">
        <f>ROUND((J183-L183),5)</f>
        <v>-1158.9000000000001</v>
      </c>
      <c r="O183" s="29"/>
      <c r="P183" s="31">
        <f>ROUND(IF(L183=0, IF(J183=0, 0, 1), J183/L183),5)</f>
        <v>0.22739999999999999</v>
      </c>
    </row>
    <row r="184" spans="1:16">
      <c r="A184" s="26"/>
      <c r="B184" s="26"/>
      <c r="C184" s="26"/>
      <c r="D184" s="26"/>
      <c r="E184" s="26"/>
      <c r="F184" s="26" t="s">
        <v>888</v>
      </c>
      <c r="G184" s="26"/>
      <c r="H184" s="26"/>
      <c r="I184" s="26"/>
      <c r="J184" s="32">
        <v>0</v>
      </c>
      <c r="K184" s="29"/>
      <c r="L184" s="32">
        <v>39166.699999999997</v>
      </c>
      <c r="M184" s="29"/>
      <c r="N184" s="32">
        <f>ROUND((J184-L184),5)</f>
        <v>-39166.699999999997</v>
      </c>
      <c r="O184" s="29"/>
      <c r="P184" s="31">
        <f>ROUND(IF(L184=0, IF(J184=0, 0, 1), J184/L184),5)</f>
        <v>0</v>
      </c>
    </row>
    <row r="185" spans="1:16">
      <c r="A185" s="26"/>
      <c r="B185" s="26"/>
      <c r="C185" s="26"/>
      <c r="D185" s="26"/>
      <c r="E185" s="26"/>
      <c r="F185" s="26" t="s">
        <v>889</v>
      </c>
      <c r="G185" s="26"/>
      <c r="H185" s="26"/>
      <c r="I185" s="26"/>
      <c r="J185" s="32">
        <v>0</v>
      </c>
      <c r="K185" s="29"/>
      <c r="L185" s="32">
        <v>0</v>
      </c>
      <c r="M185" s="29"/>
      <c r="N185" s="32">
        <f>ROUND((J185-L185),5)</f>
        <v>0</v>
      </c>
      <c r="O185" s="29"/>
      <c r="P185" s="31">
        <f>ROUND(IF(L185=0, IF(J185=0, 0, 1), J185/L185),5)</f>
        <v>0</v>
      </c>
    </row>
    <row r="186" spans="1:16">
      <c r="A186" s="26"/>
      <c r="B186" s="26"/>
      <c r="C186" s="26"/>
      <c r="D186" s="26"/>
      <c r="E186" s="26"/>
      <c r="F186" s="26" t="s">
        <v>730</v>
      </c>
      <c r="G186" s="26"/>
      <c r="H186" s="26"/>
      <c r="I186" s="26"/>
      <c r="J186" s="32"/>
      <c r="K186" s="29"/>
      <c r="L186" s="32"/>
      <c r="M186" s="29"/>
      <c r="N186" s="32"/>
      <c r="O186" s="29"/>
      <c r="P186" s="31"/>
    </row>
    <row r="187" spans="1:16">
      <c r="A187" s="26"/>
      <c r="B187" s="26"/>
      <c r="C187" s="26"/>
      <c r="D187" s="26"/>
      <c r="E187" s="26"/>
      <c r="F187" s="26"/>
      <c r="G187" s="26" t="s">
        <v>731</v>
      </c>
      <c r="H187" s="26"/>
      <c r="I187" s="26"/>
      <c r="J187" s="32">
        <v>1106.9000000000001</v>
      </c>
      <c r="K187" s="29"/>
      <c r="L187" s="32">
        <v>3000</v>
      </c>
      <c r="M187" s="29"/>
      <c r="N187" s="32">
        <f>ROUND((J187-L187),5)</f>
        <v>-1893.1</v>
      </c>
      <c r="O187" s="29"/>
      <c r="P187" s="31">
        <f>ROUND(IF(L187=0, IF(J187=0, 0, 1), J187/L187),5)</f>
        <v>0.36897000000000002</v>
      </c>
    </row>
    <row r="188" spans="1:16">
      <c r="A188" s="26"/>
      <c r="B188" s="26"/>
      <c r="C188" s="26"/>
      <c r="D188" s="26"/>
      <c r="E188" s="26"/>
      <c r="F188" s="26"/>
      <c r="G188" s="26" t="s">
        <v>946</v>
      </c>
      <c r="H188" s="26"/>
      <c r="I188" s="26"/>
      <c r="J188" s="32">
        <v>321.70999999999998</v>
      </c>
      <c r="K188" s="29"/>
      <c r="L188" s="32"/>
      <c r="M188" s="29"/>
      <c r="N188" s="32"/>
      <c r="O188" s="29"/>
      <c r="P188" s="31"/>
    </row>
    <row r="189" spans="1:16" ht="15" thickBot="1">
      <c r="A189" s="26"/>
      <c r="B189" s="26"/>
      <c r="C189" s="26"/>
      <c r="D189" s="26"/>
      <c r="E189" s="26"/>
      <c r="F189" s="26"/>
      <c r="G189" s="26" t="s">
        <v>947</v>
      </c>
      <c r="H189" s="26"/>
      <c r="I189" s="26"/>
      <c r="J189" s="32">
        <v>286.64999999999998</v>
      </c>
      <c r="K189" s="29"/>
      <c r="L189" s="32"/>
      <c r="M189" s="29"/>
      <c r="N189" s="32"/>
      <c r="O189" s="29"/>
      <c r="P189" s="31"/>
    </row>
    <row r="190" spans="1:16" ht="15" thickBot="1">
      <c r="A190" s="26"/>
      <c r="B190" s="26"/>
      <c r="C190" s="26"/>
      <c r="D190" s="26"/>
      <c r="E190" s="26"/>
      <c r="F190" s="26" t="s">
        <v>733</v>
      </c>
      <c r="G190" s="26"/>
      <c r="H190" s="26"/>
      <c r="I190" s="26"/>
      <c r="J190" s="33">
        <f>ROUND(SUM(J186:J189),5)</f>
        <v>1715.26</v>
      </c>
      <c r="K190" s="29"/>
      <c r="L190" s="33">
        <f>ROUND(SUM(L186:L189),5)</f>
        <v>3000</v>
      </c>
      <c r="M190" s="29"/>
      <c r="N190" s="33">
        <f>ROUND((J190-L190),5)</f>
        <v>-1284.74</v>
      </c>
      <c r="O190" s="29"/>
      <c r="P190" s="34">
        <f>ROUND(IF(L190=0, IF(J190=0, 0, 1), J190/L190),5)</f>
        <v>0.57174999999999998</v>
      </c>
    </row>
    <row r="191" spans="1:16">
      <c r="A191" s="26"/>
      <c r="B191" s="26"/>
      <c r="C191" s="26"/>
      <c r="D191" s="26"/>
      <c r="E191" s="26" t="s">
        <v>734</v>
      </c>
      <c r="F191" s="26"/>
      <c r="G191" s="26"/>
      <c r="H191" s="26"/>
      <c r="I191" s="26"/>
      <c r="J191" s="32">
        <f>ROUND(SUM(J177:J178)+SUM(J182:J185)+J190,5)</f>
        <v>4479.88</v>
      </c>
      <c r="K191" s="29"/>
      <c r="L191" s="32">
        <f>ROUND(SUM(L177:L178)+SUM(L182:L185)+L190,5)</f>
        <v>52666.7</v>
      </c>
      <c r="M191" s="29"/>
      <c r="N191" s="32">
        <f>ROUND((J191-L191),5)</f>
        <v>-48186.82</v>
      </c>
      <c r="O191" s="29"/>
      <c r="P191" s="31">
        <f>ROUND(IF(L191=0, IF(J191=0, 0, 1), J191/L191),5)</f>
        <v>8.5059999999999997E-2</v>
      </c>
    </row>
    <row r="192" spans="1:16">
      <c r="A192" s="26"/>
      <c r="B192" s="26"/>
      <c r="C192" s="26"/>
      <c r="D192" s="26"/>
      <c r="E192" s="26" t="s">
        <v>890</v>
      </c>
      <c r="F192" s="26"/>
      <c r="G192" s="26"/>
      <c r="H192" s="26"/>
      <c r="I192" s="26"/>
      <c r="J192" s="32"/>
      <c r="K192" s="29"/>
      <c r="L192" s="32"/>
      <c r="M192" s="29"/>
      <c r="N192" s="32"/>
      <c r="O192" s="29"/>
      <c r="P192" s="31"/>
    </row>
    <row r="193" spans="1:16">
      <c r="A193" s="26"/>
      <c r="B193" s="26"/>
      <c r="C193" s="26"/>
      <c r="D193" s="26"/>
      <c r="E193" s="26"/>
      <c r="F193" s="26" t="s">
        <v>891</v>
      </c>
      <c r="G193" s="26"/>
      <c r="H193" s="26"/>
      <c r="I193" s="26"/>
      <c r="J193" s="32">
        <v>1656.89</v>
      </c>
      <c r="K193" s="29"/>
      <c r="L193" s="32">
        <v>10000</v>
      </c>
      <c r="M193" s="29"/>
      <c r="N193" s="32">
        <f>ROUND((J193-L193),5)</f>
        <v>-8343.11</v>
      </c>
      <c r="O193" s="29"/>
      <c r="P193" s="31">
        <f>ROUND(IF(L193=0, IF(J193=0, 0, 1), J193/L193),5)</f>
        <v>0.16569</v>
      </c>
    </row>
    <row r="194" spans="1:16">
      <c r="A194" s="26"/>
      <c r="B194" s="26"/>
      <c r="C194" s="26"/>
      <c r="D194" s="26"/>
      <c r="E194" s="26"/>
      <c r="F194" s="26" t="s">
        <v>892</v>
      </c>
      <c r="G194" s="26"/>
      <c r="H194" s="26"/>
      <c r="I194" s="26"/>
      <c r="J194" s="32"/>
      <c r="K194" s="29"/>
      <c r="L194" s="32"/>
      <c r="M194" s="29"/>
      <c r="N194" s="32"/>
      <c r="O194" s="29"/>
      <c r="P194" s="31"/>
    </row>
    <row r="195" spans="1:16">
      <c r="A195" s="26"/>
      <c r="B195" s="26"/>
      <c r="C195" s="26"/>
      <c r="D195" s="26"/>
      <c r="E195" s="26"/>
      <c r="F195" s="26"/>
      <c r="G195" s="26" t="s">
        <v>948</v>
      </c>
      <c r="H195" s="26"/>
      <c r="I195" s="26"/>
      <c r="J195" s="32">
        <v>3672.28</v>
      </c>
      <c r="K195" s="29"/>
      <c r="L195" s="32"/>
      <c r="M195" s="29"/>
      <c r="N195" s="32"/>
      <c r="O195" s="29"/>
      <c r="P195" s="31"/>
    </row>
    <row r="196" spans="1:16">
      <c r="A196" s="26"/>
      <c r="B196" s="26"/>
      <c r="C196" s="26"/>
      <c r="D196" s="26"/>
      <c r="E196" s="26"/>
      <c r="F196" s="26"/>
      <c r="G196" s="26" t="s">
        <v>893</v>
      </c>
      <c r="H196" s="26"/>
      <c r="I196" s="26"/>
      <c r="J196" s="32">
        <v>550</v>
      </c>
      <c r="K196" s="29"/>
      <c r="L196" s="32">
        <v>550</v>
      </c>
      <c r="M196" s="29"/>
      <c r="N196" s="32">
        <f>ROUND((J196-L196),5)</f>
        <v>0</v>
      </c>
      <c r="O196" s="29"/>
      <c r="P196" s="31">
        <f>ROUND(IF(L196=0, IF(J196=0, 0, 1), J196/L196),5)</f>
        <v>1</v>
      </c>
    </row>
    <row r="197" spans="1:16" ht="15" thickBot="1">
      <c r="A197" s="26"/>
      <c r="B197" s="26"/>
      <c r="C197" s="26"/>
      <c r="D197" s="26"/>
      <c r="E197" s="26"/>
      <c r="F197" s="26"/>
      <c r="G197" s="26" t="s">
        <v>894</v>
      </c>
      <c r="H197" s="26"/>
      <c r="I197" s="26"/>
      <c r="J197" s="36">
        <v>11589.09</v>
      </c>
      <c r="K197" s="29"/>
      <c r="L197" s="36">
        <v>15000</v>
      </c>
      <c r="M197" s="29"/>
      <c r="N197" s="36">
        <f>ROUND((J197-L197),5)</f>
        <v>-3410.91</v>
      </c>
      <c r="O197" s="29"/>
      <c r="P197" s="35">
        <f>ROUND(IF(L197=0, IF(J197=0, 0, 1), J197/L197),5)</f>
        <v>0.77261000000000002</v>
      </c>
    </row>
    <row r="198" spans="1:16">
      <c r="A198" s="26"/>
      <c r="B198" s="26"/>
      <c r="C198" s="26"/>
      <c r="D198" s="26"/>
      <c r="E198" s="26"/>
      <c r="F198" s="26" t="s">
        <v>895</v>
      </c>
      <c r="G198" s="26"/>
      <c r="H198" s="26"/>
      <c r="I198" s="26"/>
      <c r="J198" s="32">
        <f>ROUND(SUM(J194:J197),5)</f>
        <v>15811.37</v>
      </c>
      <c r="K198" s="29"/>
      <c r="L198" s="32">
        <f>ROUND(SUM(L194:L197),5)</f>
        <v>15550</v>
      </c>
      <c r="M198" s="29"/>
      <c r="N198" s="32">
        <f>ROUND((J198-L198),5)</f>
        <v>261.37</v>
      </c>
      <c r="O198" s="29"/>
      <c r="P198" s="31">
        <f>ROUND(IF(L198=0, IF(J198=0, 0, 1), J198/L198),5)</f>
        <v>1.01681</v>
      </c>
    </row>
    <row r="199" spans="1:16" ht="15" thickBot="1">
      <c r="A199" s="26"/>
      <c r="B199" s="26"/>
      <c r="C199" s="26"/>
      <c r="D199" s="26"/>
      <c r="E199" s="26"/>
      <c r="F199" s="26" t="s">
        <v>949</v>
      </c>
      <c r="G199" s="26"/>
      <c r="H199" s="26"/>
      <c r="I199" s="26"/>
      <c r="J199" s="36">
        <v>1020</v>
      </c>
      <c r="K199" s="29"/>
      <c r="L199" s="36"/>
      <c r="M199" s="29"/>
      <c r="N199" s="36"/>
      <c r="O199" s="29"/>
      <c r="P199" s="35"/>
    </row>
    <row r="200" spans="1:16">
      <c r="A200" s="26"/>
      <c r="B200" s="26"/>
      <c r="C200" s="26"/>
      <c r="D200" s="26"/>
      <c r="E200" s="26" t="s">
        <v>896</v>
      </c>
      <c r="F200" s="26"/>
      <c r="G200" s="26"/>
      <c r="H200" s="26"/>
      <c r="I200" s="26"/>
      <c r="J200" s="32">
        <f>ROUND(SUM(J192:J193)+SUM(J198:J199),5)</f>
        <v>18488.259999999998</v>
      </c>
      <c r="K200" s="29"/>
      <c r="L200" s="32">
        <f>ROUND(SUM(L192:L193)+SUM(L198:L199),5)</f>
        <v>25550</v>
      </c>
      <c r="M200" s="29"/>
      <c r="N200" s="32">
        <f>ROUND((J200-L200),5)</f>
        <v>-7061.74</v>
      </c>
      <c r="O200" s="29"/>
      <c r="P200" s="31">
        <f>ROUND(IF(L200=0, IF(J200=0, 0, 1), J200/L200),5)</f>
        <v>0.72360999999999998</v>
      </c>
    </row>
    <row r="201" spans="1:16" ht="15" thickBot="1">
      <c r="A201" s="26"/>
      <c r="B201" s="26"/>
      <c r="C201" s="26"/>
      <c r="D201" s="26"/>
      <c r="E201" s="26" t="s">
        <v>950</v>
      </c>
      <c r="F201" s="26"/>
      <c r="G201" s="26"/>
      <c r="H201" s="26"/>
      <c r="I201" s="26"/>
      <c r="J201" s="32">
        <v>725.3</v>
      </c>
      <c r="K201" s="29"/>
      <c r="L201" s="32"/>
      <c r="M201" s="29"/>
      <c r="N201" s="32"/>
      <c r="O201" s="29"/>
      <c r="P201" s="31"/>
    </row>
    <row r="202" spans="1:16" ht="15" thickBot="1">
      <c r="A202" s="26"/>
      <c r="B202" s="26"/>
      <c r="C202" s="26"/>
      <c r="D202" s="26" t="s">
        <v>897</v>
      </c>
      <c r="E202" s="26"/>
      <c r="F202" s="26"/>
      <c r="G202" s="26"/>
      <c r="H202" s="26"/>
      <c r="I202" s="26"/>
      <c r="J202" s="33">
        <f>ROUND(J24+J126+J130+J137+J172+J176+J191+SUM(J200:J201),5)</f>
        <v>854296.83</v>
      </c>
      <c r="K202" s="29"/>
      <c r="L202" s="33">
        <f>ROUND(L24+L126+L130+L137+L172+L176+L191+SUM(L200:L201),5)</f>
        <v>1174210.3799999999</v>
      </c>
      <c r="M202" s="29"/>
      <c r="N202" s="33">
        <f>ROUND((J202-L202),5)</f>
        <v>-319913.55</v>
      </c>
      <c r="O202" s="29"/>
      <c r="P202" s="34">
        <f>ROUND(IF(L202=0, IF(J202=0, 0, 1), J202/L202),5)</f>
        <v>0.72755000000000003</v>
      </c>
    </row>
    <row r="203" spans="1:16">
      <c r="A203" s="26"/>
      <c r="B203" s="26" t="s">
        <v>898</v>
      </c>
      <c r="C203" s="26"/>
      <c r="D203" s="26"/>
      <c r="E203" s="26"/>
      <c r="F203" s="26"/>
      <c r="G203" s="26"/>
      <c r="H203" s="26"/>
      <c r="I203" s="26"/>
      <c r="J203" s="32">
        <f>ROUND(J3+J23-J202,5)</f>
        <v>246221.55</v>
      </c>
      <c r="K203" s="29"/>
      <c r="L203" s="32">
        <f>ROUND(L3+L23-L202,5)</f>
        <v>20084.62</v>
      </c>
      <c r="M203" s="29"/>
      <c r="N203" s="32">
        <f>ROUND((J203-L203),5)</f>
        <v>226136.93</v>
      </c>
      <c r="O203" s="29"/>
      <c r="P203" s="31">
        <f>ROUND(IF(L203=0, IF(J203=0, 0, 1), J203/L203),5)</f>
        <v>12.259209999999999</v>
      </c>
    </row>
    <row r="204" spans="1:16">
      <c r="A204" s="26"/>
      <c r="B204" s="26" t="s">
        <v>899</v>
      </c>
      <c r="C204" s="26"/>
      <c r="D204" s="26"/>
      <c r="E204" s="26"/>
      <c r="F204" s="26"/>
      <c r="G204" s="26"/>
      <c r="H204" s="26"/>
      <c r="I204" s="26"/>
      <c r="J204" s="32"/>
      <c r="K204" s="29"/>
      <c r="L204" s="32"/>
      <c r="M204" s="29"/>
      <c r="N204" s="32"/>
      <c r="O204" s="29"/>
      <c r="P204" s="31"/>
    </row>
    <row r="205" spans="1:16">
      <c r="A205" s="26"/>
      <c r="B205" s="26"/>
      <c r="C205" s="26" t="s">
        <v>951</v>
      </c>
      <c r="D205" s="26"/>
      <c r="E205" s="26"/>
      <c r="F205" s="26"/>
      <c r="G205" s="26"/>
      <c r="H205" s="26"/>
      <c r="I205" s="26"/>
      <c r="J205" s="32"/>
      <c r="K205" s="29"/>
      <c r="L205" s="32"/>
      <c r="M205" s="29"/>
      <c r="N205" s="32"/>
      <c r="O205" s="29"/>
      <c r="P205" s="31"/>
    </row>
    <row r="206" spans="1:16">
      <c r="A206" s="26"/>
      <c r="B206" s="26"/>
      <c r="C206" s="26"/>
      <c r="D206" s="26" t="s">
        <v>952</v>
      </c>
      <c r="E206" s="26"/>
      <c r="F206" s="26"/>
      <c r="G206" s="26"/>
      <c r="H206" s="26"/>
      <c r="I206" s="26"/>
      <c r="J206" s="32"/>
      <c r="K206" s="29"/>
      <c r="L206" s="32"/>
      <c r="M206" s="29"/>
      <c r="N206" s="32"/>
      <c r="O206" s="29"/>
      <c r="P206" s="31"/>
    </row>
    <row r="207" spans="1:16">
      <c r="A207" s="26"/>
      <c r="B207" s="26"/>
      <c r="C207" s="26"/>
      <c r="D207" s="26"/>
      <c r="E207" s="26" t="s">
        <v>953</v>
      </c>
      <c r="F207" s="26"/>
      <c r="G207" s="26"/>
      <c r="H207" s="26"/>
      <c r="I207" s="26"/>
      <c r="J207" s="32">
        <v>1157.58</v>
      </c>
      <c r="K207" s="29"/>
      <c r="L207" s="32"/>
      <c r="M207" s="29"/>
      <c r="N207" s="32"/>
      <c r="O207" s="29"/>
      <c r="P207" s="31"/>
    </row>
    <row r="208" spans="1:16" ht="15" thickBot="1">
      <c r="A208" s="26"/>
      <c r="B208" s="26"/>
      <c r="C208" s="26"/>
      <c r="D208" s="26"/>
      <c r="E208" s="26" t="s">
        <v>954</v>
      </c>
      <c r="F208" s="26"/>
      <c r="G208" s="26"/>
      <c r="H208" s="26"/>
      <c r="I208" s="26"/>
      <c r="J208" s="36">
        <v>7367.8</v>
      </c>
      <c r="K208" s="29"/>
      <c r="L208" s="32"/>
      <c r="M208" s="29"/>
      <c r="N208" s="32"/>
      <c r="O208" s="29"/>
      <c r="P208" s="31"/>
    </row>
    <row r="209" spans="1:16">
      <c r="A209" s="26"/>
      <c r="B209" s="26"/>
      <c r="C209" s="26"/>
      <c r="D209" s="26" t="s">
        <v>955</v>
      </c>
      <c r="E209" s="26"/>
      <c r="F209" s="26"/>
      <c r="G209" s="26"/>
      <c r="H209" s="26"/>
      <c r="I209" s="26"/>
      <c r="J209" s="32">
        <f>ROUND(SUM(J206:J208),5)</f>
        <v>8525.3799999999992</v>
      </c>
      <c r="K209" s="29"/>
      <c r="L209" s="32"/>
      <c r="M209" s="29"/>
      <c r="N209" s="32"/>
      <c r="O209" s="29"/>
      <c r="P209" s="31"/>
    </row>
    <row r="210" spans="1:16">
      <c r="A210" s="26"/>
      <c r="B210" s="26"/>
      <c r="C210" s="26"/>
      <c r="D210" s="26" t="s">
        <v>956</v>
      </c>
      <c r="E210" s="26"/>
      <c r="F210" s="26"/>
      <c r="G210" s="26"/>
      <c r="H210" s="26"/>
      <c r="I210" s="26"/>
      <c r="J210" s="32"/>
      <c r="K210" s="29"/>
      <c r="L210" s="32"/>
      <c r="M210" s="29"/>
      <c r="N210" s="32"/>
      <c r="O210" s="29"/>
      <c r="P210" s="31"/>
    </row>
    <row r="211" spans="1:16">
      <c r="A211" s="26"/>
      <c r="B211" s="26"/>
      <c r="C211" s="26"/>
      <c r="D211" s="26"/>
      <c r="E211" s="26" t="s">
        <v>957</v>
      </c>
      <c r="F211" s="26"/>
      <c r="G211" s="26"/>
      <c r="H211" s="26"/>
      <c r="I211" s="26"/>
      <c r="J211" s="32">
        <v>1055</v>
      </c>
      <c r="K211" s="29"/>
      <c r="L211" s="32"/>
      <c r="M211" s="29"/>
      <c r="N211" s="32"/>
      <c r="O211" s="29"/>
      <c r="P211" s="31"/>
    </row>
    <row r="212" spans="1:16">
      <c r="A212" s="26"/>
      <c r="B212" s="26"/>
      <c r="C212" s="26"/>
      <c r="D212" s="26"/>
      <c r="E212" s="26" t="s">
        <v>958</v>
      </c>
      <c r="F212" s="26"/>
      <c r="G212" s="26"/>
      <c r="H212" s="26"/>
      <c r="I212" s="26"/>
      <c r="J212" s="32"/>
      <c r="K212" s="29"/>
      <c r="L212" s="32"/>
      <c r="M212" s="29"/>
      <c r="N212" s="32"/>
      <c r="O212" s="29"/>
      <c r="P212" s="31"/>
    </row>
    <row r="213" spans="1:16">
      <c r="A213" s="26"/>
      <c r="B213" s="26"/>
      <c r="C213" s="26"/>
      <c r="D213" s="26"/>
      <c r="E213" s="26"/>
      <c r="F213" s="26" t="s">
        <v>959</v>
      </c>
      <c r="G213" s="26"/>
      <c r="H213" s="26"/>
      <c r="I213" s="26"/>
      <c r="J213" s="32">
        <v>4881.8900000000003</v>
      </c>
      <c r="K213" s="29"/>
      <c r="L213" s="32"/>
      <c r="M213" s="29"/>
      <c r="N213" s="32"/>
      <c r="O213" s="29"/>
      <c r="P213" s="31"/>
    </row>
    <row r="214" spans="1:16">
      <c r="A214" s="26"/>
      <c r="B214" s="26"/>
      <c r="C214" s="26"/>
      <c r="D214" s="26"/>
      <c r="E214" s="26"/>
      <c r="F214" s="26" t="s">
        <v>960</v>
      </c>
      <c r="G214" s="26"/>
      <c r="H214" s="26"/>
      <c r="I214" s="26"/>
      <c r="J214" s="32">
        <v>3112.74</v>
      </c>
      <c r="K214" s="29"/>
      <c r="L214" s="32"/>
      <c r="M214" s="29"/>
      <c r="N214" s="32"/>
      <c r="O214" s="29"/>
      <c r="P214" s="31"/>
    </row>
    <row r="215" spans="1:16">
      <c r="A215" s="26"/>
      <c r="B215" s="26"/>
      <c r="C215" s="26"/>
      <c r="D215" s="26"/>
      <c r="E215" s="26"/>
      <c r="F215" s="26" t="s">
        <v>961</v>
      </c>
      <c r="G215" s="26"/>
      <c r="H215" s="26"/>
      <c r="I215" s="26"/>
      <c r="J215" s="32">
        <v>493.96</v>
      </c>
      <c r="K215" s="29"/>
      <c r="L215" s="32"/>
      <c r="M215" s="29"/>
      <c r="N215" s="32"/>
      <c r="O215" s="29"/>
      <c r="P215" s="31"/>
    </row>
    <row r="216" spans="1:16">
      <c r="A216" s="26"/>
      <c r="B216" s="26"/>
      <c r="C216" s="26"/>
      <c r="D216" s="26"/>
      <c r="E216" s="26"/>
      <c r="F216" s="26" t="s">
        <v>962</v>
      </c>
      <c r="G216" s="26"/>
      <c r="H216" s="26"/>
      <c r="I216" s="26"/>
      <c r="J216" s="32">
        <v>5814</v>
      </c>
      <c r="K216" s="29"/>
      <c r="L216" s="32"/>
      <c r="M216" s="29"/>
      <c r="N216" s="32"/>
      <c r="O216" s="29"/>
      <c r="P216" s="31"/>
    </row>
    <row r="217" spans="1:16" ht="15" thickBot="1">
      <c r="A217" s="26"/>
      <c r="B217" s="26"/>
      <c r="C217" s="26"/>
      <c r="D217" s="26"/>
      <c r="E217" s="26"/>
      <c r="F217" s="26" t="s">
        <v>963</v>
      </c>
      <c r="G217" s="26"/>
      <c r="H217" s="26"/>
      <c r="I217" s="26"/>
      <c r="J217" s="36">
        <v>143.03</v>
      </c>
      <c r="K217" s="29"/>
      <c r="L217" s="32"/>
      <c r="M217" s="29"/>
      <c r="N217" s="32"/>
      <c r="O217" s="29"/>
      <c r="P217" s="31"/>
    </row>
    <row r="218" spans="1:16">
      <c r="A218" s="26"/>
      <c r="B218" s="26"/>
      <c r="C218" s="26"/>
      <c r="D218" s="26"/>
      <c r="E218" s="26" t="s">
        <v>964</v>
      </c>
      <c r="F218" s="26"/>
      <c r="G218" s="26"/>
      <c r="H218" s="26"/>
      <c r="I218" s="26"/>
      <c r="J218" s="32">
        <f>ROUND(SUM(J212:J217),5)</f>
        <v>14445.62</v>
      </c>
      <c r="K218" s="29"/>
      <c r="L218" s="32"/>
      <c r="M218" s="29"/>
      <c r="N218" s="32"/>
      <c r="O218" s="29"/>
      <c r="P218" s="31"/>
    </row>
    <row r="219" spans="1:16" ht="15" thickBot="1">
      <c r="A219" s="26"/>
      <c r="B219" s="26"/>
      <c r="C219" s="26"/>
      <c r="D219" s="26"/>
      <c r="E219" s="26" t="s">
        <v>965</v>
      </c>
      <c r="F219" s="26"/>
      <c r="G219" s="26"/>
      <c r="H219" s="26"/>
      <c r="I219" s="26"/>
      <c r="J219" s="32">
        <v>2520</v>
      </c>
      <c r="K219" s="29"/>
      <c r="L219" s="32"/>
      <c r="M219" s="29"/>
      <c r="N219" s="32"/>
      <c r="O219" s="29"/>
      <c r="P219" s="31"/>
    </row>
    <row r="220" spans="1:16" ht="15" thickBot="1">
      <c r="A220" s="26"/>
      <c r="B220" s="26"/>
      <c r="C220" s="26"/>
      <c r="D220" s="26" t="s">
        <v>966</v>
      </c>
      <c r="E220" s="26"/>
      <c r="F220" s="26"/>
      <c r="G220" s="26"/>
      <c r="H220" s="26"/>
      <c r="I220" s="26"/>
      <c r="J220" s="33">
        <f>ROUND(SUM(J210:J211)+SUM(J218:J219),5)</f>
        <v>18020.62</v>
      </c>
      <c r="K220" s="29"/>
      <c r="L220" s="32"/>
      <c r="M220" s="29"/>
      <c r="N220" s="32"/>
      <c r="O220" s="29"/>
      <c r="P220" s="31"/>
    </row>
    <row r="221" spans="1:16">
      <c r="A221" s="26"/>
      <c r="B221" s="26"/>
      <c r="C221" s="26" t="s">
        <v>967</v>
      </c>
      <c r="D221" s="26"/>
      <c r="E221" s="26"/>
      <c r="F221" s="26"/>
      <c r="G221" s="26"/>
      <c r="H221" s="26"/>
      <c r="I221" s="26"/>
      <c r="J221" s="32">
        <f>ROUND(J205+J209+J220,5)</f>
        <v>26546</v>
      </c>
      <c r="K221" s="29"/>
      <c r="L221" s="32"/>
      <c r="M221" s="29"/>
      <c r="N221" s="32"/>
      <c r="O221" s="29"/>
      <c r="P221" s="31"/>
    </row>
    <row r="222" spans="1:16">
      <c r="A222" s="26"/>
      <c r="B222" s="26"/>
      <c r="C222" s="26" t="s">
        <v>900</v>
      </c>
      <c r="D222" s="26"/>
      <c r="E222" s="26"/>
      <c r="F222" s="26"/>
      <c r="G222" s="26"/>
      <c r="H222" s="26"/>
      <c r="I222" s="26"/>
      <c r="J222" s="32"/>
      <c r="K222" s="29"/>
      <c r="L222" s="32"/>
      <c r="M222" s="29"/>
      <c r="N222" s="32"/>
      <c r="O222" s="29"/>
      <c r="P222" s="31"/>
    </row>
    <row r="223" spans="1:16">
      <c r="A223" s="26"/>
      <c r="B223" s="26"/>
      <c r="C223" s="26"/>
      <c r="D223" s="26" t="s">
        <v>968</v>
      </c>
      <c r="E223" s="26"/>
      <c r="F223" s="26"/>
      <c r="G223" s="26"/>
      <c r="H223" s="26"/>
      <c r="I223" s="26"/>
      <c r="J223" s="32"/>
      <c r="K223" s="29"/>
      <c r="L223" s="32"/>
      <c r="M223" s="29"/>
      <c r="N223" s="32"/>
      <c r="O223" s="29"/>
      <c r="P223" s="31"/>
    </row>
    <row r="224" spans="1:16">
      <c r="A224" s="26"/>
      <c r="B224" s="26"/>
      <c r="C224" s="26"/>
      <c r="D224" s="26"/>
      <c r="E224" s="26" t="s">
        <v>969</v>
      </c>
      <c r="F224" s="26"/>
      <c r="G224" s="26"/>
      <c r="H224" s="26"/>
      <c r="I224" s="26"/>
      <c r="J224" s="32"/>
      <c r="K224" s="29"/>
      <c r="L224" s="32"/>
      <c r="M224" s="29"/>
      <c r="N224" s="32"/>
      <c r="O224" s="29"/>
      <c r="P224" s="31"/>
    </row>
    <row r="225" spans="1:16" ht="15" thickBot="1">
      <c r="A225" s="26"/>
      <c r="B225" s="26"/>
      <c r="C225" s="26"/>
      <c r="D225" s="26"/>
      <c r="E225" s="26"/>
      <c r="F225" s="26" t="s">
        <v>970</v>
      </c>
      <c r="G225" s="26"/>
      <c r="H225" s="26"/>
      <c r="I225" s="26"/>
      <c r="J225" s="32">
        <v>207.94</v>
      </c>
      <c r="K225" s="29"/>
      <c r="L225" s="32"/>
      <c r="M225" s="29"/>
      <c r="N225" s="32"/>
      <c r="O225" s="29"/>
      <c r="P225" s="31"/>
    </row>
    <row r="226" spans="1:16" ht="15" thickBot="1">
      <c r="A226" s="26"/>
      <c r="B226" s="26"/>
      <c r="C226" s="26"/>
      <c r="D226" s="26"/>
      <c r="E226" s="26" t="s">
        <v>971</v>
      </c>
      <c r="F226" s="26"/>
      <c r="G226" s="26"/>
      <c r="H226" s="26"/>
      <c r="I226" s="26"/>
      <c r="J226" s="33">
        <f>ROUND(SUM(J224:J225),5)</f>
        <v>207.94</v>
      </c>
      <c r="K226" s="29"/>
      <c r="L226" s="32"/>
      <c r="M226" s="29"/>
      <c r="N226" s="32"/>
      <c r="O226" s="29"/>
      <c r="P226" s="31"/>
    </row>
    <row r="227" spans="1:16">
      <c r="A227" s="26"/>
      <c r="B227" s="26"/>
      <c r="C227" s="26"/>
      <c r="D227" s="26" t="s">
        <v>972</v>
      </c>
      <c r="E227" s="26"/>
      <c r="F227" s="26"/>
      <c r="G227" s="26"/>
      <c r="H227" s="26"/>
      <c r="I227" s="26"/>
      <c r="J227" s="32">
        <f>ROUND(J223+J226,5)</f>
        <v>207.94</v>
      </c>
      <c r="K227" s="29"/>
      <c r="L227" s="32"/>
      <c r="M227" s="29"/>
      <c r="N227" s="32"/>
      <c r="O227" s="29"/>
      <c r="P227" s="31"/>
    </row>
    <row r="228" spans="1:16">
      <c r="A228" s="26"/>
      <c r="B228" s="26"/>
      <c r="C228" s="26"/>
      <c r="D228" s="26" t="s">
        <v>735</v>
      </c>
      <c r="E228" s="26"/>
      <c r="F228" s="26"/>
      <c r="G228" s="26"/>
      <c r="H228" s="26"/>
      <c r="I228" s="26"/>
      <c r="J228" s="32"/>
      <c r="K228" s="29"/>
      <c r="L228" s="32"/>
      <c r="M228" s="29"/>
      <c r="N228" s="32"/>
      <c r="O228" s="29"/>
      <c r="P228" s="31"/>
    </row>
    <row r="229" spans="1:16">
      <c r="A229" s="26"/>
      <c r="B229" s="26"/>
      <c r="C229" s="26"/>
      <c r="D229" s="26"/>
      <c r="E229" s="26" t="s">
        <v>973</v>
      </c>
      <c r="F229" s="26"/>
      <c r="G229" s="26"/>
      <c r="H229" s="26"/>
      <c r="I229" s="26"/>
      <c r="J229" s="32">
        <v>13073.99</v>
      </c>
      <c r="K229" s="29"/>
      <c r="L229" s="32"/>
      <c r="M229" s="29"/>
      <c r="N229" s="32"/>
      <c r="O229" s="29"/>
      <c r="P229" s="31"/>
    </row>
    <row r="230" spans="1:16">
      <c r="A230" s="26"/>
      <c r="B230" s="26"/>
      <c r="C230" s="26"/>
      <c r="D230" s="26"/>
      <c r="E230" s="26" t="s">
        <v>974</v>
      </c>
      <c r="F230" s="26"/>
      <c r="G230" s="26"/>
      <c r="H230" s="26"/>
      <c r="I230" s="26"/>
      <c r="J230" s="32">
        <v>15000</v>
      </c>
      <c r="K230" s="29"/>
      <c r="L230" s="32"/>
      <c r="M230" s="29"/>
      <c r="N230" s="32"/>
      <c r="O230" s="29"/>
      <c r="P230" s="31"/>
    </row>
    <row r="231" spans="1:16">
      <c r="A231" s="26"/>
      <c r="B231" s="26"/>
      <c r="C231" s="26"/>
      <c r="D231" s="26"/>
      <c r="E231" s="26" t="s">
        <v>736</v>
      </c>
      <c r="F231" s="26"/>
      <c r="G231" s="26"/>
      <c r="H231" s="26"/>
      <c r="I231" s="26"/>
      <c r="J231" s="32"/>
      <c r="K231" s="29"/>
      <c r="L231" s="32"/>
      <c r="M231" s="29"/>
      <c r="N231" s="32"/>
      <c r="O231" s="29"/>
      <c r="P231" s="31"/>
    </row>
    <row r="232" spans="1:16">
      <c r="A232" s="26"/>
      <c r="B232" s="26"/>
      <c r="C232" s="26"/>
      <c r="D232" s="26"/>
      <c r="E232" s="26"/>
      <c r="F232" s="26" t="s">
        <v>975</v>
      </c>
      <c r="G232" s="26"/>
      <c r="H232" s="26"/>
      <c r="I232" s="26"/>
      <c r="J232" s="32">
        <v>3403.44</v>
      </c>
      <c r="K232" s="29"/>
      <c r="L232" s="32"/>
      <c r="M232" s="29"/>
      <c r="N232" s="32"/>
      <c r="O232" s="29"/>
      <c r="P232" s="31"/>
    </row>
    <row r="233" spans="1:16">
      <c r="A233" s="26"/>
      <c r="B233" s="26"/>
      <c r="C233" s="26"/>
      <c r="D233" s="26"/>
      <c r="E233" s="26"/>
      <c r="F233" s="26" t="s">
        <v>976</v>
      </c>
      <c r="G233" s="26"/>
      <c r="H233" s="26"/>
      <c r="I233" s="26"/>
      <c r="J233" s="32">
        <v>28800.27</v>
      </c>
      <c r="K233" s="29"/>
      <c r="L233" s="32"/>
      <c r="M233" s="29"/>
      <c r="N233" s="32"/>
      <c r="O233" s="29"/>
      <c r="P233" s="31"/>
    </row>
    <row r="234" spans="1:16">
      <c r="A234" s="26"/>
      <c r="B234" s="26"/>
      <c r="C234" s="26"/>
      <c r="D234" s="26"/>
      <c r="E234" s="26"/>
      <c r="F234" s="26" t="s">
        <v>737</v>
      </c>
      <c r="G234" s="26"/>
      <c r="H234" s="26"/>
      <c r="I234" s="26"/>
      <c r="J234" s="32">
        <v>2295</v>
      </c>
      <c r="K234" s="29"/>
      <c r="L234" s="32"/>
      <c r="M234" s="29"/>
      <c r="N234" s="32"/>
      <c r="O234" s="29"/>
      <c r="P234" s="31"/>
    </row>
    <row r="235" spans="1:16" ht="15" thickBot="1">
      <c r="A235" s="26"/>
      <c r="B235" s="26"/>
      <c r="C235" s="26"/>
      <c r="D235" s="26"/>
      <c r="E235" s="26"/>
      <c r="F235" s="26" t="s">
        <v>741</v>
      </c>
      <c r="G235" s="26"/>
      <c r="H235" s="26"/>
      <c r="I235" s="26"/>
      <c r="J235" s="32">
        <v>628.32000000000005</v>
      </c>
      <c r="K235" s="29"/>
      <c r="L235" s="32"/>
      <c r="M235" s="29"/>
      <c r="N235" s="32"/>
      <c r="O235" s="29"/>
      <c r="P235" s="31"/>
    </row>
    <row r="236" spans="1:16" ht="15" thickBot="1">
      <c r="A236" s="26"/>
      <c r="B236" s="26"/>
      <c r="C236" s="26"/>
      <c r="D236" s="26"/>
      <c r="E236" s="26" t="s">
        <v>745</v>
      </c>
      <c r="F236" s="26"/>
      <c r="G236" s="26"/>
      <c r="H236" s="26"/>
      <c r="I236" s="26"/>
      <c r="J236" s="33">
        <f>ROUND(SUM(J231:J235),5)</f>
        <v>35127.03</v>
      </c>
      <c r="K236" s="29"/>
      <c r="L236" s="32"/>
      <c r="M236" s="29"/>
      <c r="N236" s="32"/>
      <c r="O236" s="29"/>
      <c r="P236" s="31"/>
    </row>
    <row r="237" spans="1:16">
      <c r="A237" s="26"/>
      <c r="B237" s="26"/>
      <c r="C237" s="26"/>
      <c r="D237" s="26" t="s">
        <v>746</v>
      </c>
      <c r="E237" s="26"/>
      <c r="F237" s="26"/>
      <c r="G237" s="26"/>
      <c r="H237" s="26"/>
      <c r="I237" s="26"/>
      <c r="J237" s="32">
        <f>ROUND(SUM(J228:J230)+J236,5)</f>
        <v>63201.02</v>
      </c>
      <c r="K237" s="29"/>
      <c r="L237" s="32"/>
      <c r="M237" s="29"/>
      <c r="N237" s="32"/>
      <c r="O237" s="29"/>
      <c r="P237" s="31"/>
    </row>
    <row r="238" spans="1:16">
      <c r="A238" s="26"/>
      <c r="B238" s="26"/>
      <c r="C238" s="26"/>
      <c r="D238" s="26" t="s">
        <v>901</v>
      </c>
      <c r="E238" s="26"/>
      <c r="F238" s="26"/>
      <c r="G238" s="26"/>
      <c r="H238" s="26"/>
      <c r="I238" s="26"/>
      <c r="J238" s="32"/>
      <c r="K238" s="29"/>
      <c r="L238" s="32"/>
      <c r="M238" s="29"/>
      <c r="N238" s="32"/>
      <c r="O238" s="29"/>
      <c r="P238" s="31"/>
    </row>
    <row r="239" spans="1:16">
      <c r="A239" s="26"/>
      <c r="B239" s="26"/>
      <c r="C239" s="26"/>
      <c r="D239" s="26"/>
      <c r="E239" s="26" t="s">
        <v>902</v>
      </c>
      <c r="F239" s="26"/>
      <c r="G239" s="26"/>
      <c r="H239" s="26"/>
      <c r="I239" s="26"/>
      <c r="J239" s="32">
        <v>0</v>
      </c>
      <c r="K239" s="29"/>
      <c r="L239" s="32">
        <v>4084.62</v>
      </c>
      <c r="M239" s="29"/>
      <c r="N239" s="32">
        <f>ROUND((J239-L239),5)</f>
        <v>-4084.62</v>
      </c>
      <c r="O239" s="29"/>
      <c r="P239" s="31">
        <f>ROUND(IF(L239=0, IF(J239=0, 0, 1), J239/L239),5)</f>
        <v>0</v>
      </c>
    </row>
    <row r="240" spans="1:16">
      <c r="A240" s="26"/>
      <c r="B240" s="26"/>
      <c r="C240" s="26"/>
      <c r="D240" s="26"/>
      <c r="E240" s="26" t="s">
        <v>903</v>
      </c>
      <c r="F240" s="26"/>
      <c r="G240" s="26"/>
      <c r="H240" s="26"/>
      <c r="I240" s="26"/>
      <c r="J240" s="32">
        <v>0</v>
      </c>
      <c r="K240" s="29"/>
      <c r="L240" s="32">
        <v>0</v>
      </c>
      <c r="M240" s="29"/>
      <c r="N240" s="32">
        <f>ROUND((J240-L240),5)</f>
        <v>0</v>
      </c>
      <c r="O240" s="29"/>
      <c r="P240" s="31">
        <f>ROUND(IF(L240=0, IF(J240=0, 0, 1), J240/L240),5)</f>
        <v>0</v>
      </c>
    </row>
    <row r="241" spans="1:16">
      <c r="A241" s="26"/>
      <c r="B241" s="26"/>
      <c r="C241" s="26"/>
      <c r="D241" s="26"/>
      <c r="E241" s="26" t="s">
        <v>904</v>
      </c>
      <c r="F241" s="26"/>
      <c r="G241" s="26"/>
      <c r="H241" s="26"/>
      <c r="I241" s="26"/>
      <c r="J241" s="32">
        <v>0</v>
      </c>
      <c r="K241" s="29"/>
      <c r="L241" s="32">
        <v>0</v>
      </c>
      <c r="M241" s="29"/>
      <c r="N241" s="32">
        <f>ROUND((J241-L241),5)</f>
        <v>0</v>
      </c>
      <c r="O241" s="29"/>
      <c r="P241" s="31">
        <f>ROUND(IF(L241=0, IF(J241=0, 0, 1), J241/L241),5)</f>
        <v>0</v>
      </c>
    </row>
    <row r="242" spans="1:16">
      <c r="A242" s="26"/>
      <c r="B242" s="26"/>
      <c r="C242" s="26"/>
      <c r="D242" s="26"/>
      <c r="E242" s="26" t="s">
        <v>905</v>
      </c>
      <c r="F242" s="26"/>
      <c r="G242" s="26"/>
      <c r="H242" s="26"/>
      <c r="I242" s="26"/>
      <c r="J242" s="32">
        <v>0</v>
      </c>
      <c r="K242" s="29"/>
      <c r="L242" s="32">
        <v>0</v>
      </c>
      <c r="M242" s="29"/>
      <c r="N242" s="32">
        <f>ROUND((J242-L242),5)</f>
        <v>0</v>
      </c>
      <c r="O242" s="29"/>
      <c r="P242" s="31">
        <f>ROUND(IF(L242=0, IF(J242=0, 0, 1), J242/L242),5)</f>
        <v>0</v>
      </c>
    </row>
    <row r="243" spans="1:16">
      <c r="A243" s="26"/>
      <c r="B243" s="26"/>
      <c r="C243" s="26"/>
      <c r="D243" s="26"/>
      <c r="E243" s="26" t="s">
        <v>906</v>
      </c>
      <c r="F243" s="26"/>
      <c r="G243" s="26"/>
      <c r="H243" s="26"/>
      <c r="I243" s="26"/>
      <c r="J243" s="32">
        <v>0</v>
      </c>
      <c r="K243" s="29"/>
      <c r="L243" s="32">
        <v>0</v>
      </c>
      <c r="M243" s="29"/>
      <c r="N243" s="32">
        <f>ROUND((J243-L243),5)</f>
        <v>0</v>
      </c>
      <c r="O243" s="29"/>
      <c r="P243" s="31">
        <f>ROUND(IF(L243=0, IF(J243=0, 0, 1), J243/L243),5)</f>
        <v>0</v>
      </c>
    </row>
    <row r="244" spans="1:16">
      <c r="A244" s="26"/>
      <c r="B244" s="26"/>
      <c r="C244" s="26"/>
      <c r="D244" s="26"/>
      <c r="E244" s="26" t="s">
        <v>907</v>
      </c>
      <c r="F244" s="26"/>
      <c r="G244" s="26"/>
      <c r="H244" s="26"/>
      <c r="I244" s="26"/>
      <c r="J244" s="32">
        <v>0</v>
      </c>
      <c r="K244" s="29"/>
      <c r="L244" s="32">
        <v>0</v>
      </c>
      <c r="M244" s="29"/>
      <c r="N244" s="32">
        <f>ROUND((J244-L244),5)</f>
        <v>0</v>
      </c>
      <c r="O244" s="29"/>
      <c r="P244" s="31">
        <f>ROUND(IF(L244=0, IF(J244=0, 0, 1), J244/L244),5)</f>
        <v>0</v>
      </c>
    </row>
    <row r="245" spans="1:16" ht="15" thickBot="1">
      <c r="A245" s="26"/>
      <c r="B245" s="26"/>
      <c r="C245" s="26"/>
      <c r="D245" s="26"/>
      <c r="E245" s="26" t="s">
        <v>908</v>
      </c>
      <c r="F245" s="26"/>
      <c r="G245" s="26"/>
      <c r="H245" s="26"/>
      <c r="I245" s="26"/>
      <c r="J245" s="32">
        <v>0</v>
      </c>
      <c r="K245" s="29"/>
      <c r="L245" s="32">
        <v>16000</v>
      </c>
      <c r="M245" s="29"/>
      <c r="N245" s="32">
        <f>ROUND((J245-L245),5)</f>
        <v>-16000</v>
      </c>
      <c r="O245" s="29"/>
      <c r="P245" s="31">
        <f>ROUND(IF(L245=0, IF(J245=0, 0, 1), J245/L245),5)</f>
        <v>0</v>
      </c>
    </row>
    <row r="246" spans="1:16" ht="15" thickBot="1">
      <c r="A246" s="26"/>
      <c r="B246" s="26"/>
      <c r="C246" s="26"/>
      <c r="D246" s="26" t="s">
        <v>909</v>
      </c>
      <c r="E246" s="26"/>
      <c r="F246" s="26"/>
      <c r="G246" s="26"/>
      <c r="H246" s="26"/>
      <c r="I246" s="26"/>
      <c r="J246" s="30">
        <f>ROUND(SUM(J238:J245),5)</f>
        <v>0</v>
      </c>
      <c r="K246" s="29"/>
      <c r="L246" s="30">
        <f>ROUND(SUM(L238:L245),5)</f>
        <v>20084.62</v>
      </c>
      <c r="M246" s="29"/>
      <c r="N246" s="30">
        <f>ROUND((J246-L246),5)</f>
        <v>-20084.62</v>
      </c>
      <c r="O246" s="29"/>
      <c r="P246" s="28">
        <f>ROUND(IF(L246=0, IF(J246=0, 0, 1), J246/L246),5)</f>
        <v>0</v>
      </c>
    </row>
    <row r="247" spans="1:16" ht="15" thickBot="1">
      <c r="A247" s="26"/>
      <c r="B247" s="26"/>
      <c r="C247" s="26" t="s">
        <v>910</v>
      </c>
      <c r="D247" s="26"/>
      <c r="E247" s="26"/>
      <c r="F247" s="26"/>
      <c r="G247" s="26"/>
      <c r="H247" s="26"/>
      <c r="I247" s="26"/>
      <c r="J247" s="30">
        <f>ROUND(J222+J227+J237+J246,5)</f>
        <v>63408.959999999999</v>
      </c>
      <c r="K247" s="29"/>
      <c r="L247" s="30">
        <f>ROUND(L222+L227+L237+L246,5)</f>
        <v>20084.62</v>
      </c>
      <c r="M247" s="29"/>
      <c r="N247" s="30">
        <f>ROUND((J247-L247),5)</f>
        <v>43324.34</v>
      </c>
      <c r="O247" s="29"/>
      <c r="P247" s="28">
        <f>ROUND(IF(L247=0, IF(J247=0, 0, 1), J247/L247),5)</f>
        <v>3.1570900000000002</v>
      </c>
    </row>
    <row r="248" spans="1:16" ht="15" thickBot="1">
      <c r="A248" s="26"/>
      <c r="B248" s="26" t="s">
        <v>911</v>
      </c>
      <c r="C248" s="26"/>
      <c r="D248" s="26"/>
      <c r="E248" s="26"/>
      <c r="F248" s="26"/>
      <c r="G248" s="26"/>
      <c r="H248" s="26"/>
      <c r="I248" s="26"/>
      <c r="J248" s="30">
        <f>ROUND(J204+J221-J247,5)</f>
        <v>-36862.959999999999</v>
      </c>
      <c r="K248" s="29"/>
      <c r="L248" s="30">
        <f>ROUND(L204+L221-L247,5)</f>
        <v>-20084.62</v>
      </c>
      <c r="M248" s="29"/>
      <c r="N248" s="30">
        <f>ROUND((J248-L248),5)</f>
        <v>-16778.34</v>
      </c>
      <c r="O248" s="29"/>
      <c r="P248" s="28">
        <f>ROUND(IF(L248=0, IF(J248=0, 0, 1), J248/L248),5)</f>
        <v>1.83538</v>
      </c>
    </row>
    <row r="249" spans="1:16" s="24" customFormat="1" ht="9.4" thickBot="1">
      <c r="A249" s="26" t="s">
        <v>807</v>
      </c>
      <c r="B249" s="26"/>
      <c r="C249" s="26"/>
      <c r="D249" s="26"/>
      <c r="E249" s="26"/>
      <c r="F249" s="26"/>
      <c r="G249" s="26"/>
      <c r="H249" s="26"/>
      <c r="I249" s="26"/>
      <c r="J249" s="27">
        <f>ROUND(J203+J248,5)</f>
        <v>209358.59</v>
      </c>
      <c r="K249" s="26"/>
      <c r="L249" s="27">
        <f>ROUND(L203+L248,5)</f>
        <v>0</v>
      </c>
      <c r="M249" s="26"/>
      <c r="N249" s="27">
        <f>ROUND((J249-L249),5)</f>
        <v>209358.59</v>
      </c>
      <c r="O249" s="26"/>
      <c r="P249" s="25">
        <f>ROUND(IF(L249=0, IF(J249=0, 0, 1), J249/L249),5)</f>
        <v>1</v>
      </c>
    </row>
    <row r="250" spans="1:16" ht="15" thickTop="1"/>
  </sheetData>
  <pageMargins left="0.7" right="0.7" top="0.75" bottom="0.75" header="0.1" footer="0.3"/>
  <pageSetup orientation="portrait" r:id="rId1"/>
  <headerFooter>
    <oddHeader>&amp;L&amp;"Arial,Bold"&amp;7 2:10 PM
&amp;"Arial,Bold"&amp;7 10/10/22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5" r:id="rId6" name="FILTER"/>
      </mc:Fallback>
    </mc:AlternateContent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6" r:id="rId4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5" ma:contentTypeDescription="Create a new document." ma:contentTypeScope="" ma:versionID="316333fef504376e70e22e2ea6811bb9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73d113b2469ae60ca7ef57232326775a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7DBB10-87AE-4BCE-8377-3F40D69363B1}"/>
</file>

<file path=customXml/itemProps2.xml><?xml version="1.0" encoding="utf-8"?>
<ds:datastoreItem xmlns:ds="http://schemas.openxmlformats.org/officeDocument/2006/customXml" ds:itemID="{0985B9EA-DD32-4A2E-AC67-A150E78F8E12}"/>
</file>

<file path=customXml/itemProps3.xml><?xml version="1.0" encoding="utf-8"?>
<ds:datastoreItem xmlns:ds="http://schemas.openxmlformats.org/officeDocument/2006/customXml" ds:itemID="{C2E9470A-4B3B-4081-9CF6-5BCB33E87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Stephanie Cooke</cp:lastModifiedBy>
  <cp:revision/>
  <dcterms:created xsi:type="dcterms:W3CDTF">2022-10-10T20:02:12Z</dcterms:created>
  <dcterms:modified xsi:type="dcterms:W3CDTF">2022-10-10T20:25:51Z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