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iain/Dropbox (Personal)/Documents/Nederland Fire/2020_Board_Term/Documents/Agendas/August 30th/"/>
    </mc:Choice>
  </mc:AlternateContent>
  <xr:revisionPtr revIDLastSave="0" documentId="13_ncr:1_{A0C8C99B-EB51-EE46-8EFC-E2542327386D}" xr6:coauthVersionLast="47" xr6:coauthVersionMax="47" xr10:uidLastSave="{00000000-0000-0000-0000-000000000000}"/>
  <bookViews>
    <workbookView xWindow="0" yWindow="0" windowWidth="36060" windowHeight="24000" xr2:uid="{F4C3A648-2062-AD42-A7B7-7876FB2945E8}"/>
  </bookViews>
  <sheets>
    <sheet name="Pay Structure" sheetId="1" r:id="rId1"/>
    <sheet name="Medical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0" i="1" l="1"/>
  <c r="F20" i="1"/>
  <c r="G20" i="1"/>
  <c r="H20" i="1"/>
  <c r="I20" i="1"/>
  <c r="J20" i="1"/>
  <c r="F34" i="1"/>
  <c r="I14" i="1"/>
  <c r="L4" i="1"/>
  <c r="K4" i="1"/>
  <c r="J4" i="1"/>
  <c r="I4" i="1"/>
  <c r="H15" i="1"/>
  <c r="D2" i="1"/>
  <c r="K2" i="1"/>
  <c r="K7" i="1" l="1"/>
  <c r="E17" i="1"/>
  <c r="E13" i="1"/>
  <c r="E12" i="1"/>
  <c r="E11" i="1"/>
  <c r="E10" i="1"/>
  <c r="E9" i="1"/>
  <c r="E8" i="1"/>
  <c r="E7" i="1"/>
  <c r="E6" i="1"/>
  <c r="E3" i="1"/>
  <c r="E2" i="1"/>
  <c r="D10" i="2"/>
  <c r="D11" i="2" s="1"/>
  <c r="L10" i="1"/>
  <c r="L12" i="1"/>
  <c r="C36" i="1"/>
  <c r="C37" i="1"/>
  <c r="C38" i="1"/>
  <c r="B33" i="1"/>
  <c r="B37" i="1" s="1"/>
  <c r="B32" i="1"/>
  <c r="B34" i="1" s="1"/>
  <c r="B36" i="1" s="1"/>
  <c r="L18" i="1"/>
  <c r="L6" i="1"/>
  <c r="L13" i="1"/>
  <c r="L14" i="1"/>
  <c r="H9" i="1"/>
  <c r="G9" i="1"/>
  <c r="K10" i="1"/>
  <c r="H7" i="1"/>
  <c r="L7" i="1"/>
  <c r="J2" i="1"/>
  <c r="J14" i="1"/>
  <c r="I5" i="1"/>
  <c r="I2" i="1"/>
  <c r="I8" i="1"/>
  <c r="G13" i="1"/>
  <c r="G12" i="1"/>
  <c r="G11" i="1"/>
  <c r="H4" i="1"/>
  <c r="H8" i="1"/>
  <c r="H10" i="1"/>
  <c r="H2" i="1"/>
  <c r="G4" i="1"/>
  <c r="G6" i="1"/>
  <c r="G7" i="1"/>
  <c r="G8" i="1"/>
  <c r="G10" i="1"/>
  <c r="G17" i="1"/>
  <c r="G2" i="1"/>
  <c r="D3" i="1"/>
  <c r="F4" i="1"/>
  <c r="F17" i="1"/>
  <c r="F2" i="1"/>
  <c r="E19" i="1" l="1"/>
  <c r="K19" i="1"/>
  <c r="J19" i="1"/>
  <c r="B38" i="1"/>
  <c r="C39" i="1"/>
  <c r="L19" i="1"/>
  <c r="B39" i="1"/>
  <c r="I19" i="1"/>
  <c r="D19" i="1"/>
  <c r="D20" i="1" s="1"/>
  <c r="G19" i="1"/>
  <c r="F19" i="1"/>
  <c r="H19" i="1"/>
  <c r="C40" i="1" l="1"/>
  <c r="C41" i="1" s="1"/>
  <c r="B40" i="1"/>
  <c r="B41" i="1" s="1"/>
</calcChain>
</file>

<file path=xl/sharedStrings.xml><?xml version="1.0" encoding="utf-8"?>
<sst xmlns="http://schemas.openxmlformats.org/spreadsheetml/2006/main" count="60" uniqueCount="57">
  <si>
    <t>EMT</t>
  </si>
  <si>
    <t>Paramedic</t>
  </si>
  <si>
    <t>Fire Officer I</t>
  </si>
  <si>
    <t>Fire Officer II</t>
  </si>
  <si>
    <t>Fire Inspector</t>
  </si>
  <si>
    <t>Fire Instructor I</t>
  </si>
  <si>
    <t>FF/EMT/&lt;5 years</t>
  </si>
  <si>
    <t>FF/PM/20+</t>
  </si>
  <si>
    <t>FF/PM/FOII/FII/EXP20+</t>
  </si>
  <si>
    <t>Blue Card</t>
  </si>
  <si>
    <t>Notes:</t>
  </si>
  <si>
    <t>Certs do not stack, so Fire Officer 2 rate of pay is not Fire Officer 2 + Fire Officer 1</t>
  </si>
  <si>
    <t>Charlie Current</t>
  </si>
  <si>
    <t>Career Fire Experience 5 years</t>
  </si>
  <si>
    <t>Career FireExperience 20+ years</t>
  </si>
  <si>
    <t>Career Fire Experience 10 years</t>
  </si>
  <si>
    <t>Career Fire Experience 15 years</t>
  </si>
  <si>
    <t>Incident Safety Officer</t>
  </si>
  <si>
    <t>Kyle Current</t>
  </si>
  <si>
    <t>Shift Captain Desired</t>
  </si>
  <si>
    <t>Firefighter (Firefighter II minimum)</t>
  </si>
  <si>
    <t>These are our preferred certifications. Others may be considered but these are the ones we will pay for.</t>
  </si>
  <si>
    <t>Chief</t>
  </si>
  <si>
    <t>Live Fire Instructor</t>
  </si>
  <si>
    <t>Base Rate</t>
  </si>
  <si>
    <t>Annual Hours</t>
  </si>
  <si>
    <t>Annual OT</t>
  </si>
  <si>
    <t>Annual hours less OT</t>
  </si>
  <si>
    <t>Annual pay less OT</t>
  </si>
  <si>
    <t>Annual Pay OT</t>
  </si>
  <si>
    <t>Annual Pay</t>
  </si>
  <si>
    <t>Annual Base rate pay</t>
  </si>
  <si>
    <t>Shift Officer PM</t>
  </si>
  <si>
    <t>Shift Officer EMT</t>
  </si>
  <si>
    <t>Fire Inspector / Paramedic 30 hour</t>
  </si>
  <si>
    <t>Benefits</t>
  </si>
  <si>
    <t>Employee</t>
  </si>
  <si>
    <t>A</t>
  </si>
  <si>
    <t>B</t>
  </si>
  <si>
    <t>C</t>
  </si>
  <si>
    <t>Spouse</t>
  </si>
  <si>
    <t>Dependents</t>
  </si>
  <si>
    <t>@50%</t>
  </si>
  <si>
    <t>Jim</t>
  </si>
  <si>
    <t>FPPA</t>
  </si>
  <si>
    <t>Total Pay</t>
  </si>
  <si>
    <t>FFII/EMT/ Max</t>
  </si>
  <si>
    <t>Comparatives</t>
  </si>
  <si>
    <t>Longmont</t>
  </si>
  <si>
    <t>72-95</t>
  </si>
  <si>
    <t>Mountain View</t>
  </si>
  <si>
    <t>Upper Pine River</t>
  </si>
  <si>
    <t>77-92</t>
  </si>
  <si>
    <t>Wildland FF I (Squad Boss+)</t>
  </si>
  <si>
    <t>Fire Investigator</t>
  </si>
  <si>
    <t>Hourly Rate</t>
  </si>
  <si>
    <t>Annual hours OT combined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</si>
</sst>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wrapText="1"/>
    </xf>
    <xf numFmtId="0" fontId="0" fillId="0" borderId="0" xfId="0" quotePrefix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2268F0-71A5-5346-A566-A85930CC30F1}">
  <dimension ref="A1:L47"/>
  <sheetViews>
    <sheetView tabSelected="1" topLeftCell="A10" zoomScale="130" zoomScaleNormal="130" workbookViewId="0">
      <selection activeCell="D40" sqref="D40"/>
    </sheetView>
  </sheetViews>
  <sheetFormatPr baseColWidth="10" defaultRowHeight="16" x14ac:dyDescent="0.2"/>
  <cols>
    <col min="1" max="1" width="29.5" customWidth="1"/>
  </cols>
  <sheetData>
    <row r="1" spans="1:12" ht="68" x14ac:dyDescent="0.2">
      <c r="D1" s="1" t="s">
        <v>6</v>
      </c>
      <c r="E1" s="1" t="s">
        <v>46</v>
      </c>
      <c r="F1" t="s">
        <v>7</v>
      </c>
      <c r="G1" s="1" t="s">
        <v>8</v>
      </c>
      <c r="H1" s="1" t="s">
        <v>12</v>
      </c>
      <c r="I1" s="1" t="s">
        <v>18</v>
      </c>
      <c r="J1" s="1" t="s">
        <v>19</v>
      </c>
      <c r="K1" s="1" t="s">
        <v>34</v>
      </c>
      <c r="L1" s="1" t="s">
        <v>22</v>
      </c>
    </row>
    <row r="2" spans="1:12" x14ac:dyDescent="0.2">
      <c r="A2" t="s">
        <v>20</v>
      </c>
      <c r="B2">
        <v>50000</v>
      </c>
      <c r="D2">
        <f>B2</f>
        <v>50000</v>
      </c>
      <c r="E2">
        <f>B2</f>
        <v>50000</v>
      </c>
      <c r="F2">
        <f>B2</f>
        <v>50000</v>
      </c>
      <c r="G2">
        <f>B2</f>
        <v>50000</v>
      </c>
      <c r="H2">
        <f>B2</f>
        <v>50000</v>
      </c>
      <c r="I2">
        <f>B2</f>
        <v>50000</v>
      </c>
      <c r="J2">
        <f>B2</f>
        <v>50000</v>
      </c>
      <c r="K2">
        <f>B2</f>
        <v>50000</v>
      </c>
      <c r="L2">
        <v>53000</v>
      </c>
    </row>
    <row r="3" spans="1:12" x14ac:dyDescent="0.2">
      <c r="A3" t="s">
        <v>0</v>
      </c>
      <c r="B3">
        <v>10000</v>
      </c>
      <c r="D3">
        <f t="shared" ref="D3" si="0">B3</f>
        <v>10000</v>
      </c>
      <c r="E3">
        <f>B3</f>
        <v>10000</v>
      </c>
    </row>
    <row r="4" spans="1:12" x14ac:dyDescent="0.2">
      <c r="A4" t="s">
        <v>1</v>
      </c>
      <c r="B4">
        <v>20000</v>
      </c>
      <c r="F4">
        <f>B4</f>
        <v>20000</v>
      </c>
      <c r="G4">
        <f t="shared" ref="G4:G17" si="1">B4</f>
        <v>20000</v>
      </c>
      <c r="H4">
        <f t="shared" ref="H4:H10" si="2">B4</f>
        <v>20000</v>
      </c>
      <c r="I4">
        <f>B4</f>
        <v>20000</v>
      </c>
      <c r="J4">
        <f>B4</f>
        <v>20000</v>
      </c>
      <c r="K4">
        <f>B4</f>
        <v>20000</v>
      </c>
      <c r="L4">
        <f>B4</f>
        <v>20000</v>
      </c>
    </row>
    <row r="5" spans="1:12" x14ac:dyDescent="0.2">
      <c r="A5" t="s">
        <v>2</v>
      </c>
      <c r="B5">
        <v>3000</v>
      </c>
      <c r="I5">
        <f>B5</f>
        <v>3000</v>
      </c>
    </row>
    <row r="6" spans="1:12" x14ac:dyDescent="0.2">
      <c r="A6" t="s">
        <v>3</v>
      </c>
      <c r="B6">
        <v>6000</v>
      </c>
      <c r="E6">
        <f>B6</f>
        <v>6000</v>
      </c>
      <c r="G6">
        <f t="shared" si="1"/>
        <v>6000</v>
      </c>
      <c r="L6">
        <f>B6</f>
        <v>6000</v>
      </c>
    </row>
    <row r="7" spans="1:12" x14ac:dyDescent="0.2">
      <c r="A7" t="s">
        <v>4</v>
      </c>
      <c r="B7">
        <v>2000</v>
      </c>
      <c r="E7">
        <f>B7</f>
        <v>2000</v>
      </c>
      <c r="G7">
        <f t="shared" si="1"/>
        <v>2000</v>
      </c>
      <c r="H7">
        <f>B7</f>
        <v>2000</v>
      </c>
      <c r="K7">
        <f>B7</f>
        <v>2000</v>
      </c>
      <c r="L7">
        <f>B7</f>
        <v>2000</v>
      </c>
    </row>
    <row r="8" spans="1:12" x14ac:dyDescent="0.2">
      <c r="A8" t="s">
        <v>5</v>
      </c>
      <c r="B8">
        <v>2500</v>
      </c>
      <c r="E8">
        <f>B8</f>
        <v>2500</v>
      </c>
      <c r="G8">
        <f t="shared" si="1"/>
        <v>2500</v>
      </c>
      <c r="H8">
        <f t="shared" si="2"/>
        <v>2500</v>
      </c>
      <c r="I8">
        <f>B8</f>
        <v>2500</v>
      </c>
      <c r="J8">
        <v>2500</v>
      </c>
      <c r="L8">
        <v>2500</v>
      </c>
    </row>
    <row r="9" spans="1:12" x14ac:dyDescent="0.2">
      <c r="A9" t="s">
        <v>23</v>
      </c>
      <c r="B9">
        <v>2000</v>
      </c>
      <c r="E9">
        <f>B9</f>
        <v>2000</v>
      </c>
      <c r="G9">
        <f t="shared" si="1"/>
        <v>2000</v>
      </c>
      <c r="H9">
        <f>B9</f>
        <v>2000</v>
      </c>
      <c r="L9">
        <v>2000</v>
      </c>
    </row>
    <row r="10" spans="1:12" x14ac:dyDescent="0.2">
      <c r="A10" t="s">
        <v>53</v>
      </c>
      <c r="B10">
        <v>2000</v>
      </c>
      <c r="E10">
        <f>B10</f>
        <v>2000</v>
      </c>
      <c r="G10">
        <f t="shared" si="1"/>
        <v>2000</v>
      </c>
      <c r="H10">
        <f t="shared" si="2"/>
        <v>2000</v>
      </c>
      <c r="J10">
        <v>2000</v>
      </c>
      <c r="K10">
        <f>B10</f>
        <v>2000</v>
      </c>
      <c r="L10">
        <f>B10</f>
        <v>2000</v>
      </c>
    </row>
    <row r="11" spans="1:12" x14ac:dyDescent="0.2">
      <c r="A11" t="s">
        <v>9</v>
      </c>
      <c r="B11">
        <v>1000</v>
      </c>
      <c r="E11">
        <f>B11</f>
        <v>1000</v>
      </c>
      <c r="G11">
        <f t="shared" si="1"/>
        <v>1000</v>
      </c>
    </row>
    <row r="12" spans="1:12" x14ac:dyDescent="0.2">
      <c r="A12" t="s">
        <v>54</v>
      </c>
      <c r="B12">
        <v>1000</v>
      </c>
      <c r="E12">
        <f>B12</f>
        <v>1000</v>
      </c>
      <c r="G12">
        <f t="shared" si="1"/>
        <v>1000</v>
      </c>
      <c r="L12">
        <f>B12</f>
        <v>1000</v>
      </c>
    </row>
    <row r="13" spans="1:12" x14ac:dyDescent="0.2">
      <c r="A13" t="s">
        <v>17</v>
      </c>
      <c r="B13">
        <v>1000</v>
      </c>
      <c r="E13">
        <f>B13</f>
        <v>1000</v>
      </c>
      <c r="G13">
        <f t="shared" si="1"/>
        <v>1000</v>
      </c>
      <c r="L13">
        <f>B13</f>
        <v>1000</v>
      </c>
    </row>
    <row r="14" spans="1:12" x14ac:dyDescent="0.2">
      <c r="A14" t="s">
        <v>13</v>
      </c>
      <c r="B14">
        <v>2000</v>
      </c>
      <c r="I14">
        <f>B14</f>
        <v>2000</v>
      </c>
      <c r="J14">
        <f>B14</f>
        <v>2000</v>
      </c>
      <c r="L14">
        <f>B14</f>
        <v>2000</v>
      </c>
    </row>
    <row r="15" spans="1:12" x14ac:dyDescent="0.2">
      <c r="A15" t="s">
        <v>15</v>
      </c>
      <c r="B15">
        <v>4000</v>
      </c>
      <c r="H15">
        <f>B15</f>
        <v>4000</v>
      </c>
    </row>
    <row r="16" spans="1:12" x14ac:dyDescent="0.2">
      <c r="A16" t="s">
        <v>16</v>
      </c>
      <c r="B16">
        <v>6000</v>
      </c>
    </row>
    <row r="17" spans="1:12" x14ac:dyDescent="0.2">
      <c r="A17" t="s">
        <v>14</v>
      </c>
      <c r="B17">
        <v>8000</v>
      </c>
      <c r="E17">
        <f>B17</f>
        <v>8000</v>
      </c>
      <c r="F17">
        <f>B17</f>
        <v>8000</v>
      </c>
      <c r="G17">
        <f t="shared" si="1"/>
        <v>8000</v>
      </c>
    </row>
    <row r="18" spans="1:12" x14ac:dyDescent="0.2">
      <c r="A18" t="s">
        <v>22</v>
      </c>
      <c r="B18">
        <v>33500</v>
      </c>
      <c r="L18">
        <f>B18</f>
        <v>33500</v>
      </c>
    </row>
    <row r="19" spans="1:12" x14ac:dyDescent="0.2">
      <c r="D19">
        <f>SUM(D2:D18)</f>
        <v>60000</v>
      </c>
      <c r="E19">
        <f>SUM(E2:E18)</f>
        <v>85500</v>
      </c>
      <c r="F19">
        <f>SUM(F2:F18)</f>
        <v>78000</v>
      </c>
      <c r="G19">
        <f>SUM(G2:G18)</f>
        <v>95500</v>
      </c>
      <c r="H19">
        <f>SUM(H2:H18)</f>
        <v>82500</v>
      </c>
      <c r="I19">
        <f>SUM(I2:I18)</f>
        <v>77500</v>
      </c>
      <c r="J19">
        <f>SUM(J2:J18)</f>
        <v>76500</v>
      </c>
      <c r="K19">
        <f>SUM(K2:K18)*0.75</f>
        <v>55500</v>
      </c>
      <c r="L19">
        <f>SUM(L2:L18)</f>
        <v>125000</v>
      </c>
    </row>
    <row r="20" spans="1:12" x14ac:dyDescent="0.2">
      <c r="A20" t="s">
        <v>55</v>
      </c>
      <c r="D20" s="3">
        <f>D19/2955</f>
        <v>20.304568527918782</v>
      </c>
      <c r="E20" s="3">
        <f t="shared" ref="E20:K20" si="3">E19/2955</f>
        <v>28.934010152284262</v>
      </c>
      <c r="F20" s="3">
        <f t="shared" si="3"/>
        <v>26.395939086294415</v>
      </c>
      <c r="G20" s="3">
        <f t="shared" si="3"/>
        <v>32.318104906937393</v>
      </c>
      <c r="H20" s="3">
        <f t="shared" si="3"/>
        <v>27.918781725888326</v>
      </c>
      <c r="I20" s="3">
        <f t="shared" si="3"/>
        <v>26.226734348561759</v>
      </c>
      <c r="J20" s="3">
        <f t="shared" si="3"/>
        <v>25.888324873096447</v>
      </c>
      <c r="K20" s="3"/>
    </row>
    <row r="23" spans="1:12" x14ac:dyDescent="0.2">
      <c r="A23" t="s">
        <v>10</v>
      </c>
      <c r="B23" t="s">
        <v>11</v>
      </c>
    </row>
    <row r="24" spans="1:12" x14ac:dyDescent="0.2">
      <c r="B24" t="s">
        <v>21</v>
      </c>
    </row>
    <row r="30" spans="1:12" ht="51" x14ac:dyDescent="0.2">
      <c r="B30" s="1" t="s">
        <v>32</v>
      </c>
      <c r="C30" s="1" t="s">
        <v>33</v>
      </c>
    </row>
    <row r="31" spans="1:12" x14ac:dyDescent="0.2">
      <c r="A31" t="s">
        <v>24</v>
      </c>
      <c r="B31">
        <v>25.24</v>
      </c>
      <c r="C31">
        <v>20.309999999999999</v>
      </c>
    </row>
    <row r="32" spans="1:12" x14ac:dyDescent="0.2">
      <c r="A32" t="s">
        <v>25</v>
      </c>
      <c r="B32">
        <f>192*15</f>
        <v>2880</v>
      </c>
      <c r="C32">
        <v>2880</v>
      </c>
    </row>
    <row r="33" spans="1:6" x14ac:dyDescent="0.2">
      <c r="A33" t="s">
        <v>26</v>
      </c>
      <c r="B33">
        <f>15*10</f>
        <v>150</v>
      </c>
      <c r="C33">
        <v>150</v>
      </c>
    </row>
    <row r="34" spans="1:6" x14ac:dyDescent="0.2">
      <c r="A34" t="s">
        <v>27</v>
      </c>
      <c r="B34">
        <f>B32-B33</f>
        <v>2730</v>
      </c>
      <c r="C34">
        <v>2730</v>
      </c>
      <c r="F34">
        <f>2730+(150*1.5)</f>
        <v>2955</v>
      </c>
    </row>
    <row r="35" spans="1:6" x14ac:dyDescent="0.2">
      <c r="A35" t="s">
        <v>56</v>
      </c>
      <c r="B35">
        <v>2955</v>
      </c>
      <c r="C35">
        <v>2955</v>
      </c>
    </row>
    <row r="36" spans="1:6" x14ac:dyDescent="0.2">
      <c r="A36" t="s">
        <v>28</v>
      </c>
      <c r="B36">
        <f>B34*B31</f>
        <v>68905.2</v>
      </c>
      <c r="C36">
        <f>C34*C31</f>
        <v>55446.299999999996</v>
      </c>
    </row>
    <row r="37" spans="1:6" x14ac:dyDescent="0.2">
      <c r="A37" t="s">
        <v>29</v>
      </c>
      <c r="B37">
        <f>B33*B31*1.5</f>
        <v>5678.9999999999991</v>
      </c>
      <c r="C37">
        <f>C33*C31*1.5</f>
        <v>4569.75</v>
      </c>
    </row>
    <row r="38" spans="1:6" x14ac:dyDescent="0.2">
      <c r="A38" t="s">
        <v>31</v>
      </c>
      <c r="B38">
        <f>B32*B31</f>
        <v>72691.199999999997</v>
      </c>
      <c r="C38">
        <f>C32*C31</f>
        <v>58492.799999999996</v>
      </c>
    </row>
    <row r="39" spans="1:6" x14ac:dyDescent="0.2">
      <c r="A39" t="s">
        <v>30</v>
      </c>
      <c r="B39">
        <f>SUM(B36:B37)</f>
        <v>74584.2</v>
      </c>
      <c r="C39">
        <f>SUM(C36:C37)</f>
        <v>60016.049999999996</v>
      </c>
    </row>
    <row r="40" spans="1:6" x14ac:dyDescent="0.2">
      <c r="A40" t="s">
        <v>44</v>
      </c>
      <c r="B40">
        <f>B39*8%</f>
        <v>5966.7359999999999</v>
      </c>
      <c r="C40">
        <f>C39*8%</f>
        <v>4801.2839999999997</v>
      </c>
    </row>
    <row r="41" spans="1:6" x14ac:dyDescent="0.2">
      <c r="A41" t="s">
        <v>45</v>
      </c>
      <c r="B41">
        <f>SUM(B39:B40)</f>
        <v>80550.936000000002</v>
      </c>
      <c r="C41">
        <f>SUM(C39:C40)</f>
        <v>64817.333999999995</v>
      </c>
    </row>
    <row r="44" spans="1:6" x14ac:dyDescent="0.2">
      <c r="A44" t="s">
        <v>47</v>
      </c>
    </row>
    <row r="45" spans="1:6" x14ac:dyDescent="0.2">
      <c r="A45" t="s">
        <v>48</v>
      </c>
      <c r="B45" t="s">
        <v>49</v>
      </c>
    </row>
    <row r="46" spans="1:6" x14ac:dyDescent="0.2">
      <c r="A46" t="s">
        <v>50</v>
      </c>
      <c r="B46" t="s">
        <v>52</v>
      </c>
    </row>
    <row r="47" spans="1:6" x14ac:dyDescent="0.2">
      <c r="A47" t="s">
        <v>51</v>
      </c>
      <c r="B47">
        <v>55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DE3D26-3D74-9F42-AE0F-9BB7B4932D32}">
  <dimension ref="A1:D11"/>
  <sheetViews>
    <sheetView workbookViewId="0">
      <selection activeCell="D9" sqref="D9"/>
    </sheetView>
  </sheetViews>
  <sheetFormatPr baseColWidth="10" defaultRowHeight="16" x14ac:dyDescent="0.2"/>
  <sheetData>
    <row r="1" spans="1:4" x14ac:dyDescent="0.2">
      <c r="B1" t="s">
        <v>35</v>
      </c>
    </row>
    <row r="2" spans="1:4" x14ac:dyDescent="0.2">
      <c r="C2" s="2" t="s">
        <v>42</v>
      </c>
      <c r="D2" s="2" t="s">
        <v>42</v>
      </c>
    </row>
    <row r="3" spans="1:4" x14ac:dyDescent="0.2">
      <c r="B3" t="s">
        <v>36</v>
      </c>
      <c r="C3" t="s">
        <v>40</v>
      </c>
      <c r="D3" t="s">
        <v>41</v>
      </c>
    </row>
    <row r="4" spans="1:4" x14ac:dyDescent="0.2">
      <c r="A4" t="s">
        <v>37</v>
      </c>
      <c r="B4">
        <v>600</v>
      </c>
      <c r="C4">
        <v>300</v>
      </c>
      <c r="D4">
        <v>300</v>
      </c>
    </row>
    <row r="5" spans="1:4" x14ac:dyDescent="0.2">
      <c r="A5" t="s">
        <v>38</v>
      </c>
      <c r="B5">
        <v>613</v>
      </c>
      <c r="C5">
        <v>300</v>
      </c>
      <c r="D5">
        <v>300</v>
      </c>
    </row>
    <row r="6" spans="1:4" x14ac:dyDescent="0.2">
      <c r="A6" t="s">
        <v>39</v>
      </c>
      <c r="B6">
        <v>688.15</v>
      </c>
      <c r="C6">
        <v>300</v>
      </c>
    </row>
    <row r="7" spans="1:4" x14ac:dyDescent="0.2">
      <c r="A7" t="s">
        <v>43</v>
      </c>
      <c r="B7">
        <v>1240.49</v>
      </c>
    </row>
    <row r="8" spans="1:4" x14ac:dyDescent="0.2">
      <c r="A8" t="s">
        <v>22</v>
      </c>
      <c r="B8">
        <v>700</v>
      </c>
      <c r="C8">
        <v>350</v>
      </c>
      <c r="D8">
        <v>900</v>
      </c>
    </row>
    <row r="10" spans="1:4" x14ac:dyDescent="0.2">
      <c r="D10">
        <f>SUM(B4:D8)</f>
        <v>6591.64</v>
      </c>
    </row>
    <row r="11" spans="1:4" x14ac:dyDescent="0.2">
      <c r="D11">
        <f>D10*12</f>
        <v>79099.680000000008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Pay Structure</vt:lpstr>
      <vt:lpstr>Medical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Iain Irwin-Powell</dc:creator>
  <cp:lastModifiedBy>Iain Irwin-Powell</cp:lastModifiedBy>
  <dcterms:created xsi:type="dcterms:W3CDTF">2021-07-08T03:09:18Z</dcterms:created>
  <dcterms:modified xsi:type="dcterms:W3CDTF">2021-08-30T01:14:09Z</dcterms:modified>
</cp:coreProperties>
</file>